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dwg-my.sharepoint.com/personal/kristin_kroell_sdwg_com/Documents/AAHRA/"/>
    </mc:Choice>
  </mc:AlternateContent>
  <bookViews>
    <workbookView xWindow="0" yWindow="0" windowWidth="23040" windowHeight="9084"/>
  </bookViews>
  <sheets>
    <sheet name="2016" sheetId="8" r:id="rId1"/>
    <sheet name="2015" sheetId="4" r:id="rId2"/>
    <sheet name="2014" sheetId="7" r:id="rId3"/>
    <sheet name="2013" sheetId="6" r:id="rId4"/>
    <sheet name="2012" sheetId="5" r:id="rId5"/>
    <sheet name="2011" sheetId="3" r:id="rId6"/>
    <sheet name="2010" sheetId="2" state="hidden" r:id="rId7"/>
    <sheet name="2009" sheetId="1" state="hidden" r:id="rId8"/>
  </sheets>
  <definedNames>
    <definedName name="_xlnm.Print_Area" localSheetId="5">'2011'!$A$1:$P$59</definedName>
    <definedName name="_xlnm.Print_Area" localSheetId="4">'2012'!$A$1:$P$66</definedName>
    <definedName name="_xlnm.Print_Area" localSheetId="3">'2013'!$A$1:$P$51</definedName>
    <definedName name="_xlnm.Print_Area" localSheetId="2">'2014'!$A$1:$P$51</definedName>
  </definedNames>
  <calcPr calcId="171027"/>
</workbook>
</file>

<file path=xl/calcChain.xml><?xml version="1.0" encoding="utf-8"?>
<calcChain xmlns="http://schemas.openxmlformats.org/spreadsheetml/2006/main">
  <c r="D7" i="8" l="1"/>
  <c r="E7" i="8"/>
  <c r="F7" i="8"/>
  <c r="G7" i="8"/>
  <c r="H7" i="8"/>
  <c r="I7" i="8"/>
  <c r="J7" i="8"/>
  <c r="K7" i="8"/>
  <c r="L7" i="8"/>
  <c r="M7" i="8"/>
  <c r="C9" i="8"/>
  <c r="D9" i="8"/>
  <c r="E9" i="8"/>
  <c r="F9" i="8"/>
  <c r="G9" i="8"/>
  <c r="H9" i="8"/>
  <c r="I9" i="8"/>
  <c r="J9" i="8"/>
  <c r="K9" i="8"/>
  <c r="L9" i="8"/>
  <c r="M9" i="8"/>
  <c r="C7" i="8"/>
  <c r="B9" i="8"/>
  <c r="B7" i="8"/>
  <c r="N23" i="8"/>
  <c r="O48" i="8"/>
  <c r="M48" i="8"/>
  <c r="L48" i="8"/>
  <c r="K48" i="8"/>
  <c r="J48" i="8"/>
  <c r="I48" i="8"/>
  <c r="H48" i="8"/>
  <c r="G48" i="8"/>
  <c r="F48" i="8"/>
  <c r="E48" i="8"/>
  <c r="D48" i="8"/>
  <c r="C48" i="8"/>
  <c r="B48" i="8"/>
  <c r="N47" i="8"/>
  <c r="P47" i="8" s="1"/>
  <c r="N46" i="8"/>
  <c r="P46" i="8" s="1"/>
  <c r="N45" i="8"/>
  <c r="P45" i="8" s="1"/>
  <c r="N44" i="8"/>
  <c r="P44" i="8" s="1"/>
  <c r="N43" i="8"/>
  <c r="P43" i="8" s="1"/>
  <c r="N42" i="8"/>
  <c r="P42" i="8" s="1"/>
  <c r="N41" i="8"/>
  <c r="P41" i="8" s="1"/>
  <c r="N40" i="8"/>
  <c r="P40" i="8" s="1"/>
  <c r="N39" i="8"/>
  <c r="P39" i="8" s="1"/>
  <c r="N38" i="8"/>
  <c r="P38" i="8" s="1"/>
  <c r="N37" i="8"/>
  <c r="P37" i="8" s="1"/>
  <c r="N36" i="8"/>
  <c r="P36" i="8" s="1"/>
  <c r="N35" i="8"/>
  <c r="P35" i="8" s="1"/>
  <c r="N34" i="8"/>
  <c r="P34" i="8" s="1"/>
  <c r="N33" i="8"/>
  <c r="P33" i="8" s="1"/>
  <c r="N32" i="8"/>
  <c r="N31" i="8"/>
  <c r="P31" i="8"/>
  <c r="N30" i="8"/>
  <c r="P30" i="8"/>
  <c r="O28" i="8"/>
  <c r="O49" i="8"/>
  <c r="N27" i="8"/>
  <c r="P27" i="8" s="1"/>
  <c r="N26" i="8"/>
  <c r="N25" i="8"/>
  <c r="P25" i="8"/>
  <c r="N24" i="8"/>
  <c r="P24" i="8"/>
  <c r="N22" i="8"/>
  <c r="P22" i="8"/>
  <c r="N21" i="8"/>
  <c r="P21" i="8"/>
  <c r="N20" i="8"/>
  <c r="P20" i="8"/>
  <c r="N19" i="8"/>
  <c r="P19" i="8"/>
  <c r="N18" i="8"/>
  <c r="P18" i="8"/>
  <c r="N17" i="8"/>
  <c r="P17" i="8"/>
  <c r="N16" i="8"/>
  <c r="P16" i="8"/>
  <c r="N15" i="8"/>
  <c r="P15" i="8"/>
  <c r="N30" i="4"/>
  <c r="O47" i="4"/>
  <c r="O48" i="4" s="1"/>
  <c r="M47" i="4"/>
  <c r="L47" i="4"/>
  <c r="K47" i="4"/>
  <c r="J47" i="4"/>
  <c r="I47" i="4"/>
  <c r="H47" i="4"/>
  <c r="G47" i="4"/>
  <c r="F47" i="4"/>
  <c r="E47" i="4"/>
  <c r="D47" i="4"/>
  <c r="C47" i="4"/>
  <c r="B47" i="4"/>
  <c r="N46" i="4"/>
  <c r="P46" i="4"/>
  <c r="N45" i="4"/>
  <c r="P45" i="4"/>
  <c r="N44" i="4"/>
  <c r="N43" i="4"/>
  <c r="P43" i="4" s="1"/>
  <c r="N42" i="4"/>
  <c r="P42" i="4" s="1"/>
  <c r="N41" i="4"/>
  <c r="P41" i="4" s="1"/>
  <c r="N40" i="4"/>
  <c r="P40" i="4" s="1"/>
  <c r="N39" i="4"/>
  <c r="P39" i="4" s="1"/>
  <c r="N38" i="4"/>
  <c r="P38" i="4" s="1"/>
  <c r="N37" i="4"/>
  <c r="N36" i="4"/>
  <c r="P36" i="4"/>
  <c r="N35" i="4"/>
  <c r="P35" i="4"/>
  <c r="N34" i="4"/>
  <c r="P34" i="4"/>
  <c r="N33" i="4"/>
  <c r="P33" i="4"/>
  <c r="N32" i="4"/>
  <c r="P32" i="4"/>
  <c r="N31" i="4"/>
  <c r="P30" i="4"/>
  <c r="N29" i="4"/>
  <c r="P29" i="4"/>
  <c r="O27" i="4"/>
  <c r="N26" i="4"/>
  <c r="P26" i="4" s="1"/>
  <c r="N25" i="4"/>
  <c r="N24" i="4"/>
  <c r="P24" i="4"/>
  <c r="N23" i="4"/>
  <c r="N22" i="4"/>
  <c r="P22" i="4" s="1"/>
  <c r="N21" i="4"/>
  <c r="P21" i="4" s="1"/>
  <c r="N20" i="4"/>
  <c r="P20" i="4" s="1"/>
  <c r="N19" i="4"/>
  <c r="P19" i="4" s="1"/>
  <c r="N18" i="4"/>
  <c r="P18" i="4" s="1"/>
  <c r="N17" i="4"/>
  <c r="P17" i="4" s="1"/>
  <c r="N16" i="4"/>
  <c r="P16" i="4" s="1"/>
  <c r="N15" i="4"/>
  <c r="P15" i="4" s="1"/>
  <c r="M47" i="7"/>
  <c r="L47" i="7"/>
  <c r="K47" i="7"/>
  <c r="J47" i="7"/>
  <c r="I47" i="7"/>
  <c r="H47" i="7"/>
  <c r="G47" i="7"/>
  <c r="F47" i="7"/>
  <c r="E47" i="7"/>
  <c r="D47" i="7"/>
  <c r="C47" i="7"/>
  <c r="B47" i="7"/>
  <c r="N29" i="7"/>
  <c r="P29" i="7" s="1"/>
  <c r="N30" i="7"/>
  <c r="P30" i="7" s="1"/>
  <c r="B13" i="5"/>
  <c r="B27" i="5" s="1"/>
  <c r="B57" i="5"/>
  <c r="C53" i="5" s="1"/>
  <c r="B10" i="5"/>
  <c r="C6" i="5" s="1"/>
  <c r="C10" i="5" s="1"/>
  <c r="D6" i="5" s="1"/>
  <c r="D10" i="5" s="1"/>
  <c r="O47" i="7"/>
  <c r="N46" i="7"/>
  <c r="P46" i="7" s="1"/>
  <c r="N45" i="7"/>
  <c r="P45" i="7" s="1"/>
  <c r="N44" i="7"/>
  <c r="P44" i="7"/>
  <c r="N43" i="7"/>
  <c r="P43" i="7"/>
  <c r="N42" i="7"/>
  <c r="P42" i="7"/>
  <c r="N41" i="7"/>
  <c r="P41" i="7"/>
  <c r="N40" i="7"/>
  <c r="P40" i="7"/>
  <c r="N39" i="7"/>
  <c r="P39" i="7"/>
  <c r="N38" i="7"/>
  <c r="P38" i="7"/>
  <c r="N37" i="7"/>
  <c r="P37" i="7"/>
  <c r="N36" i="7"/>
  <c r="N35" i="7"/>
  <c r="P35" i="7" s="1"/>
  <c r="N34" i="7"/>
  <c r="P34" i="7"/>
  <c r="N33" i="7"/>
  <c r="P33" i="7"/>
  <c r="N32" i="7"/>
  <c r="P32" i="7"/>
  <c r="N31" i="7"/>
  <c r="O27" i="7"/>
  <c r="O48" i="7" s="1"/>
  <c r="N26" i="7"/>
  <c r="P26" i="7"/>
  <c r="N25" i="7"/>
  <c r="N24" i="7"/>
  <c r="P24" i="7" s="1"/>
  <c r="N23" i="7"/>
  <c r="P23" i="7" s="1"/>
  <c r="N22" i="7"/>
  <c r="N21" i="7"/>
  <c r="P21" i="7"/>
  <c r="N20" i="7"/>
  <c r="P20" i="7"/>
  <c r="N19" i="7"/>
  <c r="P19" i="7"/>
  <c r="N18" i="7"/>
  <c r="P18" i="7"/>
  <c r="S17" i="7"/>
  <c r="N17" i="7"/>
  <c r="P17" i="7" s="1"/>
  <c r="S16" i="7"/>
  <c r="N16" i="7"/>
  <c r="P16" i="7"/>
  <c r="N15" i="7"/>
  <c r="P15" i="7" s="1"/>
  <c r="O47" i="6"/>
  <c r="O48" i="6" s="1"/>
  <c r="M47" i="6"/>
  <c r="L47" i="6"/>
  <c r="K47" i="6"/>
  <c r="J47" i="6"/>
  <c r="I47" i="6"/>
  <c r="H47" i="6"/>
  <c r="G47" i="6"/>
  <c r="F47" i="6"/>
  <c r="E47" i="6"/>
  <c r="D47" i="6"/>
  <c r="C47" i="6"/>
  <c r="B47" i="6"/>
  <c r="N46" i="6"/>
  <c r="P46" i="6"/>
  <c r="N45" i="6"/>
  <c r="P45" i="6"/>
  <c r="N44" i="6"/>
  <c r="P44" i="6" s="1"/>
  <c r="N43" i="6"/>
  <c r="P43" i="6" s="1"/>
  <c r="N42" i="6"/>
  <c r="P42" i="6" s="1"/>
  <c r="N41" i="6"/>
  <c r="P41" i="6" s="1"/>
  <c r="N40" i="6"/>
  <c r="P40" i="6" s="1"/>
  <c r="N39" i="6"/>
  <c r="P39" i="6" s="1"/>
  <c r="N38" i="6"/>
  <c r="P38" i="6" s="1"/>
  <c r="N37" i="6"/>
  <c r="N36" i="6"/>
  <c r="P36" i="6"/>
  <c r="N35" i="6"/>
  <c r="P35" i="6"/>
  <c r="N34" i="6"/>
  <c r="P34" i="6"/>
  <c r="N33" i="6"/>
  <c r="P33" i="6"/>
  <c r="N32" i="6"/>
  <c r="P32" i="6"/>
  <c r="N31" i="6"/>
  <c r="P31" i="6"/>
  <c r="O27" i="6"/>
  <c r="N26" i="6"/>
  <c r="P26" i="6" s="1"/>
  <c r="N25" i="6"/>
  <c r="N24" i="6"/>
  <c r="P24" i="6"/>
  <c r="N23" i="6"/>
  <c r="P23" i="6"/>
  <c r="N22" i="6"/>
  <c r="P22" i="6"/>
  <c r="N21" i="6"/>
  <c r="P21" i="6" s="1"/>
  <c r="N20" i="6"/>
  <c r="P20" i="6" s="1"/>
  <c r="N19" i="6"/>
  <c r="P19" i="6" s="1"/>
  <c r="N18" i="6"/>
  <c r="P18" i="6" s="1"/>
  <c r="S17" i="6"/>
  <c r="N17" i="6"/>
  <c r="P17" i="6"/>
  <c r="S16" i="6"/>
  <c r="N16" i="6"/>
  <c r="P16" i="6" s="1"/>
  <c r="N15" i="6"/>
  <c r="N45" i="5"/>
  <c r="P45" i="5"/>
  <c r="N25" i="5"/>
  <c r="E10" i="5"/>
  <c r="F10" i="5"/>
  <c r="G10" i="5"/>
  <c r="G13" i="5" s="1"/>
  <c r="G27" i="5" s="1"/>
  <c r="H6" i="5"/>
  <c r="H10" i="5" s="1"/>
  <c r="H13" i="5" s="1"/>
  <c r="H27" i="5" s="1"/>
  <c r="I6" i="5"/>
  <c r="I10" i="5" s="1"/>
  <c r="O47" i="5"/>
  <c r="M47" i="5"/>
  <c r="L47" i="5"/>
  <c r="K47" i="5"/>
  <c r="J47" i="5"/>
  <c r="I47" i="5"/>
  <c r="H47" i="5"/>
  <c r="G47" i="5"/>
  <c r="F47" i="5"/>
  <c r="E47" i="5"/>
  <c r="D47" i="5"/>
  <c r="C47" i="5"/>
  <c r="B47" i="5"/>
  <c r="N46" i="5"/>
  <c r="P46" i="5"/>
  <c r="N44" i="5"/>
  <c r="P44" i="5"/>
  <c r="N43" i="5"/>
  <c r="P43" i="5"/>
  <c r="N42" i="5"/>
  <c r="P42" i="5"/>
  <c r="N41" i="5"/>
  <c r="P41" i="5"/>
  <c r="N40" i="5"/>
  <c r="P40" i="5"/>
  <c r="N39" i="5"/>
  <c r="P39" i="5"/>
  <c r="N38" i="5"/>
  <c r="P38" i="5"/>
  <c r="N37" i="5"/>
  <c r="P37" i="5"/>
  <c r="N36" i="5"/>
  <c r="P36" i="5"/>
  <c r="N35" i="5"/>
  <c r="P35" i="5"/>
  <c r="N34" i="5"/>
  <c r="P34" i="5"/>
  <c r="N33" i="5"/>
  <c r="P33" i="5"/>
  <c r="N32" i="5"/>
  <c r="P32" i="5"/>
  <c r="N31" i="5"/>
  <c r="P31" i="5"/>
  <c r="O27" i="5"/>
  <c r="O48" i="5"/>
  <c r="N26" i="5"/>
  <c r="P26" i="5"/>
  <c r="N24" i="5"/>
  <c r="P24" i="5"/>
  <c r="N23" i="5"/>
  <c r="P23" i="5"/>
  <c r="N22" i="5"/>
  <c r="P22" i="5"/>
  <c r="N21" i="5"/>
  <c r="P21" i="5"/>
  <c r="N20" i="5"/>
  <c r="P20" i="5"/>
  <c r="N19" i="5"/>
  <c r="P19" i="5"/>
  <c r="N18" i="5"/>
  <c r="P18" i="5"/>
  <c r="S17" i="5"/>
  <c r="N17" i="5"/>
  <c r="S16" i="5"/>
  <c r="N16" i="5"/>
  <c r="P16" i="5"/>
  <c r="N15" i="5"/>
  <c r="P15" i="5"/>
  <c r="N24" i="3"/>
  <c r="N25" i="3"/>
  <c r="P25" i="3" s="1"/>
  <c r="N26" i="3"/>
  <c r="N27" i="3"/>
  <c r="P27" i="3" s="1"/>
  <c r="N28" i="3"/>
  <c r="N29" i="3"/>
  <c r="N30" i="3"/>
  <c r="P30" i="3" s="1"/>
  <c r="N31" i="3"/>
  <c r="N32" i="3"/>
  <c r="P32" i="3" s="1"/>
  <c r="N34" i="3"/>
  <c r="P34" i="3" s="1"/>
  <c r="B35" i="3"/>
  <c r="C35" i="3"/>
  <c r="D35" i="3"/>
  <c r="E35" i="3"/>
  <c r="F35" i="3"/>
  <c r="F56" i="3" s="1"/>
  <c r="G35" i="3"/>
  <c r="H35" i="3"/>
  <c r="I35" i="3"/>
  <c r="J35" i="3"/>
  <c r="J56" i="3" s="1"/>
  <c r="K35" i="3"/>
  <c r="L35" i="3"/>
  <c r="M35" i="3"/>
  <c r="N23" i="3"/>
  <c r="B55" i="3"/>
  <c r="C55" i="3"/>
  <c r="D55" i="3"/>
  <c r="E55" i="3"/>
  <c r="F55" i="3"/>
  <c r="G55" i="3"/>
  <c r="H55" i="3"/>
  <c r="I55" i="3"/>
  <c r="J55" i="3"/>
  <c r="K55" i="3"/>
  <c r="K56" i="3" s="1"/>
  <c r="L55" i="3"/>
  <c r="L56" i="3" s="1"/>
  <c r="M55" i="3"/>
  <c r="M56" i="3" s="1"/>
  <c r="B10" i="3"/>
  <c r="O35" i="3"/>
  <c r="P31" i="3"/>
  <c r="S25" i="3"/>
  <c r="S24" i="3"/>
  <c r="O55" i="3"/>
  <c r="N54" i="3"/>
  <c r="P54" i="3" s="1"/>
  <c r="N52" i="3"/>
  <c r="P52" i="3" s="1"/>
  <c r="N51" i="3"/>
  <c r="P51" i="3" s="1"/>
  <c r="N50" i="3"/>
  <c r="P50" i="3" s="1"/>
  <c r="N49" i="3"/>
  <c r="P49" i="3" s="1"/>
  <c r="N48" i="3"/>
  <c r="P48" i="3" s="1"/>
  <c r="N47" i="3"/>
  <c r="P47" i="3" s="1"/>
  <c r="N46" i="3"/>
  <c r="P46" i="3" s="1"/>
  <c r="N45" i="3"/>
  <c r="P45" i="3" s="1"/>
  <c r="N44" i="3"/>
  <c r="P44" i="3" s="1"/>
  <c r="N43" i="3"/>
  <c r="P43" i="3" s="1"/>
  <c r="N42" i="3"/>
  <c r="P42" i="3" s="1"/>
  <c r="N41" i="3"/>
  <c r="P41" i="3" s="1"/>
  <c r="N40" i="3"/>
  <c r="P40" i="3" s="1"/>
  <c r="N39" i="3"/>
  <c r="P28" i="3"/>
  <c r="P26" i="3"/>
  <c r="C35" i="2"/>
  <c r="D35" i="2"/>
  <c r="D36" i="2" s="1"/>
  <c r="E35" i="2"/>
  <c r="F35" i="2"/>
  <c r="G35" i="2"/>
  <c r="H35" i="2"/>
  <c r="I35" i="2"/>
  <c r="J35" i="2"/>
  <c r="K35" i="2"/>
  <c r="L35" i="2"/>
  <c r="M35" i="2"/>
  <c r="B35" i="2"/>
  <c r="N15" i="2"/>
  <c r="C47" i="2"/>
  <c r="D47" i="2"/>
  <c r="E47" i="2"/>
  <c r="F47" i="2"/>
  <c r="G47" i="2"/>
  <c r="H47" i="2"/>
  <c r="I47" i="2"/>
  <c r="J47" i="2"/>
  <c r="K47" i="2"/>
  <c r="L47" i="2"/>
  <c r="M47" i="2"/>
  <c r="N47" i="2"/>
  <c r="O35" i="2"/>
  <c r="B55" i="2"/>
  <c r="B47" i="2"/>
  <c r="C16" i="2"/>
  <c r="C36" i="2"/>
  <c r="D16" i="2"/>
  <c r="E16" i="2"/>
  <c r="E36" i="2"/>
  <c r="F16" i="2"/>
  <c r="F36" i="2"/>
  <c r="G16" i="2"/>
  <c r="G36" i="2"/>
  <c r="H16" i="2"/>
  <c r="I16" i="2"/>
  <c r="I36" i="2" s="1"/>
  <c r="J16" i="2"/>
  <c r="J36" i="2"/>
  <c r="K16" i="2"/>
  <c r="L16" i="2"/>
  <c r="L36" i="2" s="1"/>
  <c r="M16" i="2"/>
  <c r="M36" i="2" s="1"/>
  <c r="B16" i="2"/>
  <c r="B36" i="2" s="1"/>
  <c r="N34" i="2"/>
  <c r="P34" i="2" s="1"/>
  <c r="N33" i="2"/>
  <c r="P33" i="2" s="1"/>
  <c r="N32" i="2"/>
  <c r="P32" i="2" s="1"/>
  <c r="N31" i="2"/>
  <c r="P31" i="2" s="1"/>
  <c r="N30" i="2"/>
  <c r="P30" i="2" s="1"/>
  <c r="N29" i="2"/>
  <c r="P29" i="2" s="1"/>
  <c r="N28" i="2"/>
  <c r="P28" i="2" s="1"/>
  <c r="N27" i="2"/>
  <c r="P27" i="2" s="1"/>
  <c r="N26" i="2"/>
  <c r="P26" i="2" s="1"/>
  <c r="N25" i="2"/>
  <c r="P25" i="2" s="1"/>
  <c r="N24" i="2"/>
  <c r="P24" i="2" s="1"/>
  <c r="N23" i="2"/>
  <c r="P23" i="2" s="1"/>
  <c r="N22" i="2"/>
  <c r="P22" i="2" s="1"/>
  <c r="N21" i="2"/>
  <c r="P21" i="2" s="1"/>
  <c r="N20" i="2"/>
  <c r="P20" i="2" s="1"/>
  <c r="O16" i="2"/>
  <c r="P15" i="2"/>
  <c r="N14" i="2"/>
  <c r="P14" i="2" s="1"/>
  <c r="N13" i="2"/>
  <c r="P13" i="2" s="1"/>
  <c r="N12" i="2"/>
  <c r="P12" i="2" s="1"/>
  <c r="N11" i="2"/>
  <c r="P11" i="2" s="1"/>
  <c r="N10" i="2"/>
  <c r="P10" i="2" s="1"/>
  <c r="N9" i="2"/>
  <c r="P9" i="2" s="1"/>
  <c r="N8" i="2"/>
  <c r="P8" i="2" s="1"/>
  <c r="N7" i="2"/>
  <c r="P7" i="2" s="1"/>
  <c r="N7" i="1"/>
  <c r="N13" i="1"/>
  <c r="P13" i="1"/>
  <c r="N8" i="1"/>
  <c r="P8" i="1"/>
  <c r="N12" i="1"/>
  <c r="N26" i="1"/>
  <c r="P26" i="1" s="1"/>
  <c r="N21" i="1"/>
  <c r="P21" i="1" s="1"/>
  <c r="N29" i="1"/>
  <c r="P29" i="1" s="1"/>
  <c r="N30" i="1"/>
  <c r="P30" i="1"/>
  <c r="N32" i="1"/>
  <c r="P32" i="1"/>
  <c r="O16" i="1"/>
  <c r="O35" i="1"/>
  <c r="P12" i="1"/>
  <c r="P7" i="1"/>
  <c r="N15" i="1"/>
  <c r="P15" i="1"/>
  <c r="N14" i="1"/>
  <c r="P14" i="1"/>
  <c r="N34" i="1"/>
  <c r="P34" i="1"/>
  <c r="N33" i="1"/>
  <c r="P33" i="1"/>
  <c r="N31" i="1"/>
  <c r="P31" i="1"/>
  <c r="N28" i="1"/>
  <c r="P28" i="1" s="1"/>
  <c r="N27" i="1"/>
  <c r="P27" i="1" s="1"/>
  <c r="N25" i="1"/>
  <c r="P25" i="1" s="1"/>
  <c r="N24" i="1"/>
  <c r="P24" i="1" s="1"/>
  <c r="N23" i="1"/>
  <c r="P23" i="1" s="1"/>
  <c r="N22" i="1"/>
  <c r="P22" i="1" s="1"/>
  <c r="N20" i="1"/>
  <c r="P20" i="1" s="1"/>
  <c r="N11" i="1"/>
  <c r="P11" i="1" s="1"/>
  <c r="N10" i="1"/>
  <c r="P10" i="1" s="1"/>
  <c r="N9" i="1"/>
  <c r="P9" i="1" s="1"/>
  <c r="H36" i="2"/>
  <c r="K36" i="2"/>
  <c r="P39" i="3"/>
  <c r="N35" i="2"/>
  <c r="P35" i="2" s="1"/>
  <c r="B56" i="3"/>
  <c r="C56" i="3"/>
  <c r="P24" i="3"/>
  <c r="O56" i="3"/>
  <c r="G56" i="3"/>
  <c r="E56" i="3"/>
  <c r="H56" i="3"/>
  <c r="I56" i="3"/>
  <c r="N35" i="1"/>
  <c r="P35" i="1" s="1"/>
  <c r="P29" i="3"/>
  <c r="P15" i="6"/>
  <c r="P37" i="6"/>
  <c r="P31" i="7"/>
  <c r="N47" i="5"/>
  <c r="P47" i="5" s="1"/>
  <c r="P36" i="7"/>
  <c r="P31" i="4"/>
  <c r="P44" i="4"/>
  <c r="P37" i="4"/>
  <c r="P23" i="4"/>
  <c r="N47" i="4"/>
  <c r="P47" i="4"/>
  <c r="N28" i="8"/>
  <c r="P32" i="8"/>
  <c r="N35" i="3" l="1"/>
  <c r="P23" i="3"/>
  <c r="P28" i="8"/>
  <c r="N47" i="7"/>
  <c r="P47" i="7" s="1"/>
  <c r="I13" i="5"/>
  <c r="I27" i="5" s="1"/>
  <c r="I48" i="5" s="1"/>
  <c r="J6" i="5"/>
  <c r="J10" i="5" s="1"/>
  <c r="N48" i="8"/>
  <c r="P48" i="8" s="1"/>
  <c r="N27" i="6"/>
  <c r="N55" i="3"/>
  <c r="P55" i="3" s="1"/>
  <c r="D56" i="3"/>
  <c r="H48" i="5"/>
  <c r="P17" i="5"/>
  <c r="N27" i="5"/>
  <c r="N47" i="6"/>
  <c r="P47" i="6" s="1"/>
  <c r="N16" i="1"/>
  <c r="P16" i="1" s="1"/>
  <c r="P22" i="7"/>
  <c r="N27" i="7"/>
  <c r="N16" i="2"/>
  <c r="P16" i="2" s="1"/>
  <c r="G48" i="5"/>
  <c r="N7" i="8"/>
  <c r="B48" i="5"/>
  <c r="N27" i="4"/>
  <c r="P27" i="4" s="1"/>
  <c r="C13" i="5"/>
  <c r="C27" i="5" s="1"/>
  <c r="C48" i="5" s="1"/>
  <c r="C57" i="5"/>
  <c r="D53" i="5" s="1"/>
  <c r="N48" i="4"/>
  <c r="N9" i="8"/>
  <c r="P23" i="8"/>
  <c r="P27" i="5" l="1"/>
  <c r="N48" i="5"/>
  <c r="J13" i="5"/>
  <c r="J27" i="5" s="1"/>
  <c r="J48" i="5" s="1"/>
  <c r="K6" i="5"/>
  <c r="K10" i="5" s="1"/>
  <c r="N48" i="7"/>
  <c r="P27" i="7"/>
  <c r="N56" i="3"/>
  <c r="P35" i="3"/>
  <c r="P27" i="6"/>
  <c r="N48" i="6"/>
  <c r="N49" i="8"/>
  <c r="D57" i="5"/>
  <c r="E53" i="5" s="1"/>
  <c r="D13" i="5"/>
  <c r="D27" i="5" s="1"/>
  <c r="D48" i="5" s="1"/>
  <c r="K13" i="5" l="1"/>
  <c r="K27" i="5" s="1"/>
  <c r="K48" i="5" s="1"/>
  <c r="L6" i="5"/>
  <c r="L10" i="5" s="1"/>
  <c r="E13" i="5"/>
  <c r="E27" i="5" s="1"/>
  <c r="E48" i="5" s="1"/>
  <c r="E57" i="5"/>
  <c r="F53" i="5" s="1"/>
  <c r="L13" i="5" l="1"/>
  <c r="L27" i="5" s="1"/>
  <c r="L48" i="5" s="1"/>
  <c r="M6" i="5"/>
  <c r="M10" i="5" s="1"/>
  <c r="F13" i="5"/>
  <c r="F27" i="5" s="1"/>
  <c r="F48" i="5" s="1"/>
  <c r="F57" i="5"/>
  <c r="G53" i="5" s="1"/>
  <c r="G57" i="5" s="1"/>
  <c r="H53" i="5" s="1"/>
  <c r="H57" i="5" s="1"/>
  <c r="I53" i="5" s="1"/>
  <c r="I57" i="5" s="1"/>
  <c r="J53" i="5" s="1"/>
  <c r="J57" i="5" s="1"/>
  <c r="K53" i="5" s="1"/>
  <c r="K57" i="5" s="1"/>
  <c r="L53" i="5" s="1"/>
  <c r="L57" i="5" s="1"/>
  <c r="M53" i="5" s="1"/>
  <c r="M57" i="5" s="1"/>
  <c r="N53" i="5" s="1"/>
  <c r="N57" i="5" s="1"/>
  <c r="M13" i="5" l="1"/>
  <c r="M27" i="5" s="1"/>
  <c r="M48" i="5" s="1"/>
  <c r="B6" i="6"/>
  <c r="N6" i="5"/>
  <c r="N10" i="5" s="1"/>
  <c r="N13" i="5" s="1"/>
  <c r="B13" i="6" l="1"/>
  <c r="B27" i="6" s="1"/>
  <c r="B48" i="6" s="1"/>
  <c r="B10" i="6"/>
  <c r="C6" i="6" s="1"/>
  <c r="C10" i="6" l="1"/>
  <c r="D6" i="6" s="1"/>
  <c r="C13" i="6"/>
  <c r="C27" i="6" s="1"/>
  <c r="C48" i="6" s="1"/>
  <c r="D10" i="6" l="1"/>
  <c r="E6" i="6" s="1"/>
  <c r="D13" i="6"/>
  <c r="D27" i="6" s="1"/>
  <c r="D48" i="6" s="1"/>
  <c r="E10" i="6" l="1"/>
  <c r="F6" i="6" s="1"/>
  <c r="E13" i="6"/>
  <c r="E27" i="6" s="1"/>
  <c r="E48" i="6" s="1"/>
  <c r="F13" i="6" l="1"/>
  <c r="F27" i="6" s="1"/>
  <c r="F48" i="6" s="1"/>
  <c r="F10" i="6"/>
  <c r="G6" i="6" s="1"/>
  <c r="G10" i="6" l="1"/>
  <c r="H6" i="6" s="1"/>
  <c r="G13" i="6"/>
  <c r="G27" i="6" s="1"/>
  <c r="G48" i="6" s="1"/>
  <c r="H13" i="6" l="1"/>
  <c r="H27" i="6" s="1"/>
  <c r="H48" i="6" s="1"/>
  <c r="H10" i="6"/>
  <c r="I6" i="6" s="1"/>
  <c r="I10" i="6" l="1"/>
  <c r="J6" i="6" s="1"/>
  <c r="I13" i="6"/>
  <c r="I27" i="6" s="1"/>
  <c r="I48" i="6" s="1"/>
  <c r="J13" i="6" l="1"/>
  <c r="J27" i="6" s="1"/>
  <c r="J48" i="6" s="1"/>
  <c r="J10" i="6"/>
  <c r="K6" i="6" s="1"/>
  <c r="K10" i="6" l="1"/>
  <c r="L6" i="6" s="1"/>
  <c r="K13" i="6"/>
  <c r="K27" i="6" s="1"/>
  <c r="K48" i="6" s="1"/>
  <c r="L13" i="6" l="1"/>
  <c r="L27" i="6" s="1"/>
  <c r="L48" i="6" s="1"/>
  <c r="L10" i="6"/>
  <c r="M6" i="6" s="1"/>
  <c r="M10" i="6" l="1"/>
  <c r="M13" i="6"/>
  <c r="M27" i="6" s="1"/>
  <c r="M48" i="6" s="1"/>
  <c r="B6" i="7" l="1"/>
  <c r="N6" i="6"/>
  <c r="N13" i="6" l="1"/>
  <c r="N10" i="6"/>
  <c r="B13" i="7"/>
  <c r="B27" i="7" s="1"/>
  <c r="B48" i="7" s="1"/>
  <c r="B10" i="7"/>
  <c r="C6" i="7" s="1"/>
  <c r="C10" i="7" l="1"/>
  <c r="D6" i="7" s="1"/>
  <c r="C13" i="7"/>
  <c r="C27" i="7" s="1"/>
  <c r="C48" i="7" s="1"/>
  <c r="D10" i="7" l="1"/>
  <c r="E6" i="7" s="1"/>
  <c r="D13" i="7"/>
  <c r="D27" i="7" s="1"/>
  <c r="D48" i="7" s="1"/>
  <c r="E10" i="7" l="1"/>
  <c r="F6" i="7" s="1"/>
  <c r="E13" i="7"/>
  <c r="E27" i="7" s="1"/>
  <c r="E48" i="7" s="1"/>
  <c r="F10" i="7" l="1"/>
  <c r="G6" i="7" s="1"/>
  <c r="F13" i="7"/>
  <c r="F27" i="7" s="1"/>
  <c r="F48" i="7" s="1"/>
  <c r="G10" i="7" l="1"/>
  <c r="H6" i="7" s="1"/>
  <c r="G13" i="7"/>
  <c r="G27" i="7" s="1"/>
  <c r="G48" i="7" s="1"/>
  <c r="H13" i="7" l="1"/>
  <c r="H27" i="7" s="1"/>
  <c r="H48" i="7" s="1"/>
  <c r="H10" i="7"/>
  <c r="I6" i="7" s="1"/>
  <c r="I10" i="7" l="1"/>
  <c r="J6" i="7" s="1"/>
  <c r="I13" i="7"/>
  <c r="I27" i="7" s="1"/>
  <c r="I48" i="7" s="1"/>
  <c r="J10" i="7" l="1"/>
  <c r="K6" i="7" s="1"/>
  <c r="J13" i="7"/>
  <c r="J27" i="7" s="1"/>
  <c r="J48" i="7" s="1"/>
  <c r="K10" i="7" l="1"/>
  <c r="L6" i="7" s="1"/>
  <c r="K13" i="7"/>
  <c r="K27" i="7" s="1"/>
  <c r="K48" i="7" s="1"/>
  <c r="L10" i="7" l="1"/>
  <c r="M6" i="7" s="1"/>
  <c r="L13" i="7"/>
  <c r="L27" i="7" s="1"/>
  <c r="L48" i="7" s="1"/>
  <c r="M10" i="7" l="1"/>
  <c r="M13" i="7"/>
  <c r="M27" i="7" s="1"/>
  <c r="M48" i="7" s="1"/>
  <c r="N6" i="7" l="1"/>
  <c r="B6" i="4"/>
  <c r="B10" i="4" l="1"/>
  <c r="C6" i="4" s="1"/>
  <c r="B13" i="4"/>
  <c r="B27" i="4" s="1"/>
  <c r="B48" i="4" s="1"/>
  <c r="N10" i="7"/>
  <c r="N13" i="7"/>
  <c r="C13" i="4" l="1"/>
  <c r="C27" i="4" s="1"/>
  <c r="C48" i="4" s="1"/>
  <c r="C10" i="4"/>
  <c r="D6" i="4" s="1"/>
  <c r="D10" i="4" l="1"/>
  <c r="E6" i="4" s="1"/>
  <c r="D13" i="4"/>
  <c r="D27" i="4" s="1"/>
  <c r="D48" i="4" s="1"/>
  <c r="E10" i="4" l="1"/>
  <c r="F6" i="4" s="1"/>
  <c r="E13" i="4"/>
  <c r="E27" i="4" s="1"/>
  <c r="E48" i="4" s="1"/>
  <c r="F10" i="4" l="1"/>
  <c r="G6" i="4" s="1"/>
  <c r="F13" i="4"/>
  <c r="F27" i="4" s="1"/>
  <c r="F48" i="4" s="1"/>
  <c r="G10" i="4" l="1"/>
  <c r="H6" i="4" s="1"/>
  <c r="G13" i="4"/>
  <c r="G27" i="4" s="1"/>
  <c r="G48" i="4" s="1"/>
  <c r="H13" i="4" l="1"/>
  <c r="H27" i="4" s="1"/>
  <c r="H48" i="4" s="1"/>
  <c r="H10" i="4"/>
  <c r="I6" i="4" s="1"/>
  <c r="I10" i="4" l="1"/>
  <c r="J6" i="4" s="1"/>
  <c r="I13" i="4"/>
  <c r="I27" i="4" s="1"/>
  <c r="I48" i="4" s="1"/>
  <c r="J10" i="4" l="1"/>
  <c r="K6" i="4" s="1"/>
  <c r="J13" i="4"/>
  <c r="J27" i="4" s="1"/>
  <c r="J48" i="4" s="1"/>
  <c r="K13" i="4" l="1"/>
  <c r="K27" i="4" s="1"/>
  <c r="K48" i="4" s="1"/>
  <c r="K10" i="4"/>
  <c r="L6" i="4" s="1"/>
  <c r="L10" i="4" l="1"/>
  <c r="M6" i="4" s="1"/>
  <c r="L13" i="4"/>
  <c r="L27" i="4" s="1"/>
  <c r="L48" i="4" s="1"/>
  <c r="M13" i="4" l="1"/>
  <c r="M27" i="4" s="1"/>
  <c r="M48" i="4" s="1"/>
  <c r="M10" i="4"/>
  <c r="B6" i="8" l="1"/>
  <c r="N6" i="4"/>
  <c r="B10" i="8" l="1"/>
  <c r="C6" i="8" s="1"/>
  <c r="B13" i="8"/>
  <c r="B28" i="8" s="1"/>
  <c r="B49" i="8" s="1"/>
  <c r="N10" i="4"/>
  <c r="N13" i="4"/>
  <c r="C13" i="8" l="1"/>
  <c r="C28" i="8" s="1"/>
  <c r="C49" i="8" s="1"/>
  <c r="C10" i="8"/>
  <c r="D6" i="8" s="1"/>
  <c r="D13" i="8" l="1"/>
  <c r="D28" i="8" s="1"/>
  <c r="D49" i="8" s="1"/>
  <c r="D10" i="8"/>
  <c r="E6" i="8" s="1"/>
  <c r="E13" i="8" l="1"/>
  <c r="E28" i="8" s="1"/>
  <c r="E49" i="8" s="1"/>
  <c r="E10" i="8"/>
  <c r="F6" i="8" s="1"/>
  <c r="F13" i="8" l="1"/>
  <c r="F28" i="8" s="1"/>
  <c r="F49" i="8" s="1"/>
  <c r="F10" i="8"/>
  <c r="G6" i="8" s="1"/>
  <c r="G13" i="8" l="1"/>
  <c r="G28" i="8" s="1"/>
  <c r="G49" i="8" s="1"/>
  <c r="G10" i="8"/>
  <c r="H6" i="8" s="1"/>
  <c r="H13" i="8" l="1"/>
  <c r="H28" i="8" s="1"/>
  <c r="H49" i="8" s="1"/>
  <c r="H10" i="8"/>
  <c r="I6" i="8" s="1"/>
  <c r="I13" i="8" l="1"/>
  <c r="I28" i="8" s="1"/>
  <c r="I49" i="8" s="1"/>
  <c r="I10" i="8"/>
  <c r="J6" i="8" s="1"/>
  <c r="J10" i="8" l="1"/>
  <c r="K6" i="8" s="1"/>
  <c r="J13" i="8"/>
  <c r="J28" i="8" s="1"/>
  <c r="J49" i="8" s="1"/>
  <c r="K13" i="8" l="1"/>
  <c r="K28" i="8" s="1"/>
  <c r="K49" i="8" s="1"/>
  <c r="K10" i="8"/>
  <c r="L6" i="8" s="1"/>
  <c r="L10" i="8" l="1"/>
  <c r="M6" i="8" s="1"/>
  <c r="L13" i="8"/>
  <c r="L28" i="8" s="1"/>
  <c r="L49" i="8" s="1"/>
  <c r="M10" i="8" l="1"/>
  <c r="N6" i="8" s="1"/>
  <c r="M13" i="8"/>
  <c r="M28" i="8" s="1"/>
  <c r="M49" i="8" s="1"/>
  <c r="N10" i="8" l="1"/>
  <c r="N13" i="8"/>
</calcChain>
</file>

<file path=xl/comments1.xml><?xml version="1.0" encoding="utf-8"?>
<comments xmlns="http://schemas.openxmlformats.org/spreadsheetml/2006/main">
  <authors>
    <author>Leslie Ford</author>
  </authors>
  <commentList>
    <comment ref="B32" authorId="0" shapeId="0">
      <text>
        <r>
          <rPr>
            <b/>
            <sz val="9"/>
            <color indexed="81"/>
            <rFont val="Tahoma"/>
            <family val="2"/>
          </rPr>
          <t>Leslie Ford:</t>
        </r>
        <r>
          <rPr>
            <sz val="9"/>
            <color indexed="81"/>
            <rFont val="Tahoma"/>
            <family val="2"/>
          </rPr>
          <t xml:space="preserve">
still outstanding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Leslie Ford:</t>
        </r>
        <r>
          <rPr>
            <sz val="9"/>
            <color indexed="81"/>
            <rFont val="Tahoma"/>
            <family val="2"/>
          </rPr>
          <t xml:space="preserve">
post office box fee
</t>
        </r>
      </text>
    </comment>
    <comment ref="M37" authorId="0" shapeId="0">
      <text>
        <r>
          <rPr>
            <b/>
            <sz val="9"/>
            <color indexed="81"/>
            <rFont val="Tahoma"/>
            <family val="2"/>
          </rPr>
          <t>Leslie Ford:</t>
        </r>
        <r>
          <rPr>
            <sz val="9"/>
            <color indexed="81"/>
            <rFont val="Tahoma"/>
            <family val="2"/>
          </rPr>
          <t xml:space="preserve">
Ramada bill
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Leslie Ford:</t>
        </r>
        <r>
          <rPr>
            <sz val="9"/>
            <color indexed="81"/>
            <rFont val="Tahoma"/>
            <family val="2"/>
          </rPr>
          <t xml:space="preserve">
plaques from Academy Trophy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Leslie Ford:</t>
        </r>
        <r>
          <rPr>
            <sz val="9"/>
            <color indexed="81"/>
            <rFont val="Tahoma"/>
            <family val="2"/>
          </rPr>
          <t xml:space="preserve">
spring job fair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Leslie Ford:</t>
        </r>
        <r>
          <rPr>
            <sz val="9"/>
            <color indexed="81"/>
            <rFont val="Tahoma"/>
            <family val="2"/>
          </rPr>
          <t xml:space="preserve">
Amy Jones reimbursement
</t>
        </r>
      </text>
    </comment>
  </commentList>
</comments>
</file>

<file path=xl/comments2.xml><?xml version="1.0" encoding="utf-8"?>
<comments xmlns="http://schemas.openxmlformats.org/spreadsheetml/2006/main">
  <authors>
    <author>Leslie Ford</author>
  </authors>
  <commentList>
    <comment ref="B32" authorId="0" shapeId="0">
      <text>
        <r>
          <rPr>
            <b/>
            <sz val="9"/>
            <color indexed="81"/>
            <rFont val="Tahoma"/>
            <family val="2"/>
          </rPr>
          <t>Leslie Ford:</t>
        </r>
        <r>
          <rPr>
            <sz val="9"/>
            <color indexed="81"/>
            <rFont val="Tahoma"/>
            <family val="2"/>
          </rPr>
          <t xml:space="preserve">
still outstanding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Leslie Ford:</t>
        </r>
        <r>
          <rPr>
            <sz val="9"/>
            <color indexed="81"/>
            <rFont val="Tahoma"/>
            <family val="2"/>
          </rPr>
          <t xml:space="preserve">
post office box fee
</t>
        </r>
      </text>
    </comment>
    <comment ref="M37" authorId="0" shapeId="0">
      <text>
        <r>
          <rPr>
            <b/>
            <sz val="9"/>
            <color indexed="81"/>
            <rFont val="Tahoma"/>
            <family val="2"/>
          </rPr>
          <t>Leslie Ford:</t>
        </r>
        <r>
          <rPr>
            <sz val="9"/>
            <color indexed="81"/>
            <rFont val="Tahoma"/>
            <family val="2"/>
          </rPr>
          <t xml:space="preserve">
Ramada bill
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Leslie Ford:</t>
        </r>
        <r>
          <rPr>
            <sz val="9"/>
            <color indexed="81"/>
            <rFont val="Tahoma"/>
            <family val="2"/>
          </rPr>
          <t xml:space="preserve">
plaques from QQP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Leslie Ford:</t>
        </r>
        <r>
          <rPr>
            <sz val="9"/>
            <color indexed="81"/>
            <rFont val="Tahoma"/>
            <family val="2"/>
          </rPr>
          <t xml:space="preserve">
spring job fair
</t>
        </r>
      </text>
    </comment>
  </commentList>
</comments>
</file>

<file path=xl/comments3.xml><?xml version="1.0" encoding="utf-8"?>
<comments xmlns="http://schemas.openxmlformats.org/spreadsheetml/2006/main">
  <authors>
    <author>Becky Jirava</author>
    <author>Leslie Ford</author>
  </authors>
  <commentList>
    <comment ref="O17" authorId="0" shapeId="0">
      <text>
        <r>
          <rPr>
            <b/>
            <sz val="9"/>
            <color indexed="81"/>
            <rFont val="Tahoma"/>
            <family val="2"/>
          </rPr>
          <t>Becky Jirava:</t>
        </r>
        <r>
          <rPr>
            <sz val="9"/>
            <color indexed="81"/>
            <rFont val="Tahoma"/>
            <family val="2"/>
          </rPr>
          <t xml:space="preserve">
SHRM returns $10 per SHRM member to AAHRA; payment made in two installments</t>
        </r>
      </text>
    </comment>
    <comment ref="M19" authorId="1" shapeId="0">
      <text>
        <r>
          <rPr>
            <b/>
            <sz val="9"/>
            <color indexed="81"/>
            <rFont val="Tahoma"/>
            <family val="2"/>
          </rPr>
          <t>Leslie Ford:</t>
        </r>
        <r>
          <rPr>
            <sz val="9"/>
            <color indexed="81"/>
            <rFont val="Tahoma"/>
            <family val="2"/>
          </rPr>
          <t xml:space="preserve">
Dakotah Bank
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</rPr>
          <t>Becky Jirava:</t>
        </r>
        <r>
          <rPr>
            <sz val="9"/>
            <color indexed="81"/>
            <rFont val="Tahoma"/>
            <family val="2"/>
          </rPr>
          <t xml:space="preserve">
Avera
Express Employment</t>
        </r>
      </text>
    </comment>
    <comment ref="O20" authorId="0" shapeId="0">
      <text>
        <r>
          <rPr>
            <b/>
            <sz val="9"/>
            <color indexed="81"/>
            <rFont val="Tahoma"/>
            <family val="2"/>
          </rPr>
          <t>Becky Jirava:</t>
        </r>
        <r>
          <rPr>
            <sz val="9"/>
            <color indexed="81"/>
            <rFont val="Tahoma"/>
            <family val="2"/>
          </rPr>
          <t xml:space="preserve">
assumes 100 attendees at March meeting</t>
        </r>
      </text>
    </comment>
    <comment ref="P25" authorId="1" shapeId="0">
      <text>
        <r>
          <rPr>
            <b/>
            <sz val="8"/>
            <color indexed="81"/>
            <rFont val="Tahoma"/>
            <family val="2"/>
          </rPr>
          <t>Leslie Ford:</t>
        </r>
        <r>
          <rPr>
            <sz val="8"/>
            <color indexed="81"/>
            <rFont val="Tahoma"/>
            <family val="2"/>
          </rPr>
          <t xml:space="preserve">
2478.01 from 2011
700.00 from 2012</t>
        </r>
      </text>
    </comment>
    <comment ref="O39" authorId="0" shapeId="0">
      <text>
        <r>
          <rPr>
            <b/>
            <sz val="9"/>
            <color indexed="81"/>
            <rFont val="Tahoma"/>
            <family val="2"/>
          </rPr>
          <t>Becky Jirava:</t>
        </r>
        <r>
          <rPr>
            <sz val="9"/>
            <color indexed="81"/>
            <rFont val="Tahoma"/>
            <family val="2"/>
          </rPr>
          <t xml:space="preserve">
Reduce to $500; need to review with membership during Feb meeting</t>
        </r>
      </text>
    </comment>
    <comment ref="B40" authorId="1" shapeId="0">
      <text>
        <r>
          <rPr>
            <b/>
            <sz val="8"/>
            <color indexed="81"/>
            <rFont val="Tahoma"/>
            <family val="2"/>
          </rPr>
          <t>Leslie Ford:</t>
        </r>
        <r>
          <rPr>
            <sz val="8"/>
            <color indexed="81"/>
            <rFont val="Tahoma"/>
            <family val="2"/>
          </rPr>
          <t xml:space="preserve">
Plaque for President
</t>
        </r>
      </text>
    </comment>
    <comment ref="D40" authorId="1" shapeId="0">
      <text>
        <r>
          <rPr>
            <b/>
            <sz val="8"/>
            <color indexed="81"/>
            <rFont val="Tahoma"/>
            <family val="2"/>
          </rPr>
          <t>Leslie Ford:</t>
        </r>
        <r>
          <rPr>
            <sz val="8"/>
            <color indexed="81"/>
            <rFont val="Tahoma"/>
            <family val="2"/>
          </rPr>
          <t xml:space="preserve">
Academy Trophy - engraving
</t>
        </r>
      </text>
    </comment>
    <comment ref="E40" authorId="1" shapeId="0">
      <text>
        <r>
          <rPr>
            <b/>
            <sz val="8"/>
            <color indexed="81"/>
            <rFont val="Tahoma"/>
            <family val="2"/>
          </rPr>
          <t>Leslie Ford:</t>
        </r>
        <r>
          <rPr>
            <sz val="8"/>
            <color indexed="81"/>
            <rFont val="Tahoma"/>
            <family val="2"/>
          </rPr>
          <t xml:space="preserve">
Aberdeen Chamber of Commerce
</t>
        </r>
      </text>
    </comment>
    <comment ref="M40" authorId="1" shapeId="0">
      <text>
        <r>
          <rPr>
            <b/>
            <sz val="9"/>
            <color indexed="81"/>
            <rFont val="Tahoma"/>
            <family val="2"/>
          </rPr>
          <t>Leslie Ford:</t>
        </r>
        <r>
          <rPr>
            <sz val="9"/>
            <color indexed="81"/>
            <rFont val="Tahoma"/>
            <family val="2"/>
          </rPr>
          <t xml:space="preserve">
Plaques from QQP</t>
        </r>
      </text>
    </comment>
    <comment ref="O40" authorId="0" shapeId="0">
      <text>
        <r>
          <rPr>
            <b/>
            <sz val="9"/>
            <color indexed="81"/>
            <rFont val="Tahoma"/>
            <family val="2"/>
          </rPr>
          <t>Becky Jirava:</t>
        </r>
        <r>
          <rPr>
            <sz val="9"/>
            <color indexed="81"/>
            <rFont val="Tahoma"/>
            <family val="2"/>
          </rPr>
          <t xml:space="preserve">
+50 over PY actual
</t>
        </r>
      </text>
    </comment>
    <comment ref="K41" authorId="1" shapeId="0">
      <text>
        <r>
          <rPr>
            <b/>
            <sz val="8"/>
            <color indexed="81"/>
            <rFont val="Tahoma"/>
            <family val="2"/>
          </rPr>
          <t>Leslie Ford:</t>
        </r>
        <r>
          <rPr>
            <sz val="8"/>
            <color indexed="81"/>
            <rFont val="Tahoma"/>
            <family val="2"/>
          </rPr>
          <t xml:space="preserve">
Both spring and fall invoices
</t>
        </r>
      </text>
    </comment>
    <comment ref="O41" authorId="0" shapeId="0">
      <text>
        <r>
          <rPr>
            <b/>
            <sz val="9"/>
            <color indexed="81"/>
            <rFont val="Tahoma"/>
            <family val="2"/>
          </rPr>
          <t>Becky Jirava:</t>
        </r>
        <r>
          <rPr>
            <sz val="9"/>
            <color indexed="81"/>
            <rFont val="Tahoma"/>
            <family val="2"/>
          </rPr>
          <t xml:space="preserve">
assumes 2 job fairs</t>
        </r>
      </text>
    </comment>
    <comment ref="K43" authorId="1" shapeId="0">
      <text>
        <r>
          <rPr>
            <b/>
            <sz val="8"/>
            <color indexed="81"/>
            <rFont val="Tahoma"/>
            <family val="2"/>
          </rPr>
          <t>Leslie Ford:</t>
        </r>
        <r>
          <rPr>
            <sz val="8"/>
            <color indexed="81"/>
            <rFont val="Tahoma"/>
            <family val="2"/>
          </rPr>
          <t xml:space="preserve">
Amy's refund
</t>
        </r>
      </text>
    </comment>
    <comment ref="O46" authorId="0" shapeId="0">
      <text>
        <r>
          <rPr>
            <b/>
            <sz val="9"/>
            <color indexed="81"/>
            <rFont val="Tahoma"/>
            <family val="2"/>
          </rPr>
          <t>Becky Jirava:</t>
        </r>
        <r>
          <rPr>
            <sz val="9"/>
            <color indexed="81"/>
            <rFont val="Tahoma"/>
            <family val="2"/>
          </rPr>
          <t xml:space="preserve">
this is a flat rate for non-profit members</t>
        </r>
      </text>
    </comment>
  </commentList>
</comments>
</file>

<file path=xl/comments4.xml><?xml version="1.0" encoding="utf-8"?>
<comments xmlns="http://schemas.openxmlformats.org/spreadsheetml/2006/main">
  <authors>
    <author>Becky Jirava</author>
    <author>ajones</author>
  </authors>
  <commentList>
    <comment ref="O25" authorId="0" shapeId="0">
      <text>
        <r>
          <rPr>
            <b/>
            <sz val="9"/>
            <color indexed="81"/>
            <rFont val="Tahoma"/>
            <family val="2"/>
          </rPr>
          <t>Becky Jirava:</t>
        </r>
        <r>
          <rPr>
            <sz val="9"/>
            <color indexed="81"/>
            <rFont val="Tahoma"/>
            <family val="2"/>
          </rPr>
          <t xml:space="preserve">
SHRM returns $10 per SHRM member to AAHRA; payment made in two installments</t>
        </r>
      </text>
    </comment>
    <comment ref="O27" authorId="0" shapeId="0">
      <text>
        <r>
          <rPr>
            <b/>
            <sz val="9"/>
            <color indexed="81"/>
            <rFont val="Tahoma"/>
            <family val="2"/>
          </rPr>
          <t>Becky Jirava:</t>
        </r>
        <r>
          <rPr>
            <sz val="9"/>
            <color indexed="81"/>
            <rFont val="Tahoma"/>
            <family val="2"/>
          </rPr>
          <t xml:space="preserve">
Avera
Express Employment</t>
        </r>
      </text>
    </comment>
    <comment ref="O28" authorId="0" shapeId="0">
      <text>
        <r>
          <rPr>
            <b/>
            <sz val="9"/>
            <color indexed="81"/>
            <rFont val="Tahoma"/>
            <family val="2"/>
          </rPr>
          <t>Becky Jirava:</t>
        </r>
        <r>
          <rPr>
            <sz val="9"/>
            <color indexed="81"/>
            <rFont val="Tahoma"/>
            <family val="2"/>
          </rPr>
          <t xml:space="preserve">
assumes 100 attendees at March meeting</t>
        </r>
      </text>
    </comment>
    <comment ref="O47" authorId="0" shapeId="0">
      <text>
        <r>
          <rPr>
            <b/>
            <sz val="9"/>
            <color indexed="81"/>
            <rFont val="Tahoma"/>
            <family val="2"/>
          </rPr>
          <t>Becky Jirava:</t>
        </r>
        <r>
          <rPr>
            <sz val="9"/>
            <color indexed="81"/>
            <rFont val="Tahoma"/>
            <family val="2"/>
          </rPr>
          <t xml:space="preserve">
Reduce to $500; need to review with membership during Feb meeting</t>
        </r>
      </text>
    </comment>
    <comment ref="O48" authorId="0" shapeId="0">
      <text>
        <r>
          <rPr>
            <b/>
            <sz val="9"/>
            <color indexed="81"/>
            <rFont val="Tahoma"/>
            <family val="2"/>
          </rPr>
          <t>Becky Jirava:</t>
        </r>
        <r>
          <rPr>
            <sz val="9"/>
            <color indexed="81"/>
            <rFont val="Tahoma"/>
            <family val="2"/>
          </rPr>
          <t xml:space="preserve">
+50 over PY actual
</t>
        </r>
      </text>
    </comment>
    <comment ref="O49" authorId="0" shapeId="0">
      <text>
        <r>
          <rPr>
            <b/>
            <sz val="9"/>
            <color indexed="81"/>
            <rFont val="Tahoma"/>
            <family val="2"/>
          </rPr>
          <t>Becky Jirava:</t>
        </r>
        <r>
          <rPr>
            <sz val="9"/>
            <color indexed="81"/>
            <rFont val="Tahoma"/>
            <family val="2"/>
          </rPr>
          <t xml:space="preserve">
assumes 2 job fairs</t>
        </r>
      </text>
    </comment>
    <comment ref="D50" authorId="1" shapeId="0">
      <text>
        <r>
          <rPr>
            <b/>
            <sz val="8"/>
            <color indexed="81"/>
            <rFont val="Tahoma"/>
            <family val="2"/>
          </rPr>
          <t>ajones:</t>
        </r>
        <r>
          <rPr>
            <sz val="8"/>
            <color indexed="81"/>
            <rFont val="Tahoma"/>
            <family val="2"/>
          </rPr>
          <t xml:space="preserve">
theatre expense rental
</t>
        </r>
      </text>
    </comment>
    <comment ref="F50" authorId="1" shapeId="0">
      <text>
        <r>
          <rPr>
            <b/>
            <sz val="8"/>
            <color indexed="81"/>
            <rFont val="Tahoma"/>
            <family val="2"/>
          </rPr>
          <t>ajones:</t>
        </r>
        <r>
          <rPr>
            <sz val="8"/>
            <color indexed="81"/>
            <rFont val="Tahoma"/>
            <family val="2"/>
          </rPr>
          <t xml:space="preserve">
short $20 from April meeting at Avera
and 5.5 short from Ramada
</t>
        </r>
      </text>
    </comment>
    <comment ref="O54" authorId="0" shapeId="0">
      <text>
        <r>
          <rPr>
            <b/>
            <sz val="9"/>
            <color indexed="81"/>
            <rFont val="Tahoma"/>
            <family val="2"/>
          </rPr>
          <t>Becky Jirava:</t>
        </r>
        <r>
          <rPr>
            <sz val="9"/>
            <color indexed="81"/>
            <rFont val="Tahoma"/>
            <family val="2"/>
          </rPr>
          <t xml:space="preserve">
this is a flat rate for non-profit members</t>
        </r>
      </text>
    </comment>
  </commentList>
</comments>
</file>

<file path=xl/sharedStrings.xml><?xml version="1.0" encoding="utf-8"?>
<sst xmlns="http://schemas.openxmlformats.org/spreadsheetml/2006/main" count="683" uniqueCount="96">
  <si>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</si>
  <si>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</si>
  <si>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</si>
  <si>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</si>
  <si>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</si>
  <si>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</si>
  <si>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</si>
  <si>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</si>
  <si>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</si>
  <si>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</si>
  <si>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</si>
  <si>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</si>
  <si>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</si>
  <si>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ABERDEEN HUMAN RESOURCES ASSOCIATION</t>
  </si>
  <si>
    <t>Opening Balance</t>
  </si>
  <si>
    <t>Revenues:</t>
  </si>
  <si>
    <t xml:space="preserve">  Membership Dues</t>
  </si>
  <si>
    <t xml:space="preserve">  SHRM</t>
  </si>
  <si>
    <t xml:space="preserve">  Seminars</t>
  </si>
  <si>
    <t xml:space="preserve">  Interest</t>
  </si>
  <si>
    <t xml:space="preserve">     Total</t>
  </si>
  <si>
    <t>Expenses:</t>
  </si>
  <si>
    <t xml:space="preserve">  HR. Certificatrion Course</t>
  </si>
  <si>
    <t xml:space="preserve">  SHRM Test Site</t>
  </si>
  <si>
    <t>Ending Balance</t>
  </si>
  <si>
    <t>Money Market Account</t>
  </si>
  <si>
    <t>Account #06-133215910-7</t>
  </si>
  <si>
    <t>Beginning Balance</t>
  </si>
  <si>
    <t>deposit/purchase</t>
  </si>
  <si>
    <t>interest/income reinvest</t>
  </si>
  <si>
    <t>withdrawal</t>
  </si>
  <si>
    <t>Ending balance</t>
  </si>
  <si>
    <t xml:space="preserve">  SHRM Foundation</t>
  </si>
  <si>
    <t xml:space="preserve"> </t>
  </si>
  <si>
    <t>Budget</t>
  </si>
  <si>
    <t>Under/Over Budget</t>
  </si>
  <si>
    <t xml:space="preserve">  Misc. </t>
  </si>
  <si>
    <t xml:space="preserve">  Legistlative Luncheon</t>
  </si>
  <si>
    <t xml:space="preserve">  Postage/Mailing</t>
  </si>
  <si>
    <t xml:space="preserve">  Printing/Supplies</t>
  </si>
  <si>
    <t xml:space="preserve">  Seminars/Monthly Speakers</t>
  </si>
  <si>
    <t xml:space="preserve">  State Meetings - Reimb</t>
  </si>
  <si>
    <t xml:space="preserve">  Scholaraships NSU &amp; PC</t>
  </si>
  <si>
    <t xml:space="preserve">  Misc.</t>
  </si>
  <si>
    <t xml:space="preserve">  Job Fair/Marketing</t>
  </si>
  <si>
    <t xml:space="preserve">  Legislative Conference</t>
  </si>
  <si>
    <t xml:space="preserve">  SHRM Leadership Conf.</t>
  </si>
  <si>
    <t xml:space="preserve">  State SHRM Conference</t>
  </si>
  <si>
    <t>Plains Commerce Bank</t>
  </si>
  <si>
    <t>Account #100072603</t>
  </si>
  <si>
    <t xml:space="preserve">  Accts Receivables</t>
  </si>
  <si>
    <t xml:space="preserve">  Membership</t>
  </si>
  <si>
    <t>withdrawal/charge</t>
  </si>
  <si>
    <t xml:space="preserve">  Student Chapter</t>
  </si>
  <si>
    <t xml:space="preserve">                                  </t>
  </si>
  <si>
    <t>January 2009- December 2009</t>
  </si>
  <si>
    <t xml:space="preserve">  State Council grant</t>
  </si>
  <si>
    <t xml:space="preserve">  Meal/Room Expense</t>
  </si>
  <si>
    <t>January 2010- December 2010</t>
  </si>
  <si>
    <t xml:space="preserve">  HR. Certification Course</t>
  </si>
  <si>
    <t xml:space="preserve">  Sponsorships</t>
  </si>
  <si>
    <t>January 2011- December 2011</t>
  </si>
  <si>
    <t>pull Jan. Health Fair spend est. $375</t>
  </si>
  <si>
    <t>SHRM Members (assumes 44)</t>
  </si>
  <si>
    <t>Non-SHRM (assumes 30)</t>
  </si>
  <si>
    <t>March speaker ($10/attendee)</t>
  </si>
  <si>
    <t xml:space="preserve">  Chamber Membership</t>
  </si>
  <si>
    <t>reduced to $0</t>
  </si>
  <si>
    <t>reduce to $500 from $1000</t>
  </si>
  <si>
    <t xml:space="preserve">  SHRM Foundation Fundraiser</t>
  </si>
  <si>
    <t>assumes 4 sponsors</t>
  </si>
  <si>
    <t>reduced to $0 for 2011; need to add back to budget for 2012</t>
  </si>
  <si>
    <t xml:space="preserve">  Transfer from Money Mkt</t>
  </si>
  <si>
    <t xml:space="preserve">  ERN</t>
  </si>
  <si>
    <t xml:space="preserve">                </t>
  </si>
  <si>
    <t>January 2012- December 2012</t>
  </si>
  <si>
    <t>Account</t>
  </si>
  <si>
    <t xml:space="preserve">  ERN  $600 balance</t>
  </si>
  <si>
    <t xml:space="preserve">  Job Fair</t>
  </si>
  <si>
    <t>January 2013- December 2013</t>
  </si>
  <si>
    <t>Assets:</t>
  </si>
  <si>
    <t>Dacotah Bank CD:</t>
  </si>
  <si>
    <t>renewed 1/12/13, will renew on:</t>
  </si>
  <si>
    <t>January 2014- December 2014</t>
  </si>
  <si>
    <t>Wells Fargo</t>
  </si>
  <si>
    <t>moved everything to Plains Commerce Bank</t>
  </si>
  <si>
    <t xml:space="preserve">  SD Leadship Conference</t>
  </si>
  <si>
    <t xml:space="preserve">  National Membership Initiative</t>
  </si>
  <si>
    <t>$$ 12,139.66</t>
  </si>
  <si>
    <t>renewed 04/12/14, will renew on: 07/12/15</t>
  </si>
  <si>
    <t>Shrm membership</t>
  </si>
  <si>
    <t>January 2015- December 2015</t>
  </si>
  <si>
    <t>renewed 07/12/15, will renew on: 10/12/16</t>
  </si>
  <si>
    <t>$$ 12,185.19</t>
  </si>
  <si>
    <t>January 2016- December 2016</t>
  </si>
  <si>
    <t>HR Certification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</si>
</sst>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0" fontId="2" fillId="0" borderId="0" xfId="2" applyFont="1"/>
    <xf numFmtId="0" fontId="2" fillId="0" borderId="1" xfId="2" applyFont="1" applyBorder="1"/>
    <xf numFmtId="2" fontId="1" fillId="0" borderId="1" xfId="2" applyNumberFormat="1" applyBorder="1"/>
    <xf numFmtId="0" fontId="1" fillId="0" borderId="1" xfId="2" applyBorder="1"/>
    <xf numFmtId="2" fontId="2" fillId="0" borderId="1" xfId="2" applyNumberFormat="1" applyFont="1" applyBorder="1"/>
    <xf numFmtId="164" fontId="1" fillId="0" borderId="1" xfId="2" applyNumberFormat="1" applyBorder="1"/>
    <xf numFmtId="0" fontId="1" fillId="0" borderId="0" xfId="2" applyBorder="1"/>
    <xf numFmtId="2" fontId="1" fillId="0" borderId="0" xfId="2" applyNumberFormat="1" applyBorder="1"/>
    <xf numFmtId="0" fontId="2" fillId="0" borderId="0" xfId="2" applyFont="1" applyBorder="1" applyAlignment="1">
      <alignment horizontal="right"/>
    </xf>
    <xf numFmtId="2" fontId="2" fillId="0" borderId="0" xfId="2" applyNumberFormat="1" applyFont="1" applyBorder="1"/>
    <xf numFmtId="0" fontId="2" fillId="0" borderId="0" xfId="2" applyFont="1" applyBorder="1"/>
    <xf numFmtId="0" fontId="2" fillId="0" borderId="2" xfId="2" applyFont="1" applyBorder="1"/>
    <xf numFmtId="2" fontId="2" fillId="0" borderId="1" xfId="1" applyNumberFormat="1" applyFont="1" applyBorder="1"/>
    <xf numFmtId="2" fontId="1" fillId="0" borderId="1" xfId="2" applyNumberFormat="1" applyBorder="1" applyAlignment="1">
      <alignment horizontal="center"/>
    </xf>
    <xf numFmtId="0" fontId="1" fillId="0" borderId="1" xfId="2" applyBorder="1" applyAlignment="1">
      <alignment horizontal="center"/>
    </xf>
    <xf numFmtId="0" fontId="1" fillId="0" borderId="1" xfId="2" applyFont="1" applyBorder="1"/>
    <xf numFmtId="2" fontId="2" fillId="2" borderId="1" xfId="2" applyNumberFormat="1" applyFont="1" applyFill="1" applyBorder="1"/>
    <xf numFmtId="2" fontId="1" fillId="0" borderId="1" xfId="2" applyNumberFormat="1" applyFill="1" applyBorder="1"/>
    <xf numFmtId="0" fontId="2" fillId="0" borderId="0" xfId="2" applyFont="1" applyFill="1" applyBorder="1"/>
    <xf numFmtId="4" fontId="1" fillId="0" borderId="1" xfId="2" applyNumberFormat="1" applyBorder="1"/>
    <xf numFmtId="4" fontId="1" fillId="0" borderId="1" xfId="2" applyNumberFormat="1" applyFill="1" applyBorder="1"/>
    <xf numFmtId="2" fontId="1" fillId="2" borderId="1" xfId="2" applyNumberFormat="1" applyFill="1" applyBorder="1"/>
    <xf numFmtId="0" fontId="4" fillId="0" borderId="0" xfId="0" applyFont="1"/>
    <xf numFmtId="14" fontId="0" fillId="0" borderId="0" xfId="0" applyNumberFormat="1"/>
    <xf numFmtId="2" fontId="1" fillId="0" borderId="1" xfId="2" applyNumberFormat="1" applyBorder="1" applyAlignment="1">
      <alignment horizontal="right"/>
    </xf>
    <xf numFmtId="0" fontId="1" fillId="2" borderId="1" xfId="2" applyFill="1" applyBorder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 wrapText="1"/>
    </xf>
    <xf numFmtId="0" fontId="2" fillId="0" borderId="3" xfId="2" applyFont="1" applyBorder="1" applyAlignment="1">
      <alignment horizontal="center" wrapText="1"/>
    </xf>
  </cellXfs>
  <cellStyles count="3">
    <cellStyle name="Normal" xfId="0" builtinId="0"/>
    <cellStyle name="Normal_2009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abSelected="1" topLeftCell="A10" workbookViewId="0">
      <selection activeCell="K47" sqref="K47"/>
    </sheetView>
  </sheetViews>
  <sheetFormatPr defaultRowHeight="13.2" x14ac:dyDescent="0.25"/>
  <cols>
    <col min="1" max="1" width="30.5546875" customWidth="1"/>
    <col min="2" max="2" width="9.5546875" bestFit="1" customWidth="1"/>
    <col min="3" max="3" width="10" customWidth="1"/>
    <col min="4" max="4" width="12.33203125" customWidth="1"/>
    <col min="5" max="5" width="9.88671875" customWidth="1"/>
    <col min="6" max="6" width="10.109375" customWidth="1"/>
    <col min="7" max="7" width="10.88671875" customWidth="1"/>
    <col min="8" max="8" width="10.5546875" customWidth="1"/>
    <col min="9" max="9" width="12" customWidth="1"/>
    <col min="10" max="10" width="10.33203125" customWidth="1"/>
    <col min="11" max="11" width="10.44140625" customWidth="1"/>
    <col min="12" max="12" width="10.109375" customWidth="1"/>
    <col min="13" max="13" width="11.109375" customWidth="1"/>
    <col min="14" max="14" width="11.6640625" customWidth="1"/>
  </cols>
  <sheetData>
    <row r="1" spans="1:16" ht="13.8" x14ac:dyDescent="0.2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3.8" x14ac:dyDescent="0.25">
      <c r="A2" s="29" t="s">
        <v>94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3.8" x14ac:dyDescent="0.25">
      <c r="A3" s="13" t="s">
        <v>48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9"/>
      <c r="O3" s="12"/>
      <c r="P3" s="10"/>
    </row>
    <row r="4" spans="1:16" ht="13.8" x14ac:dyDescent="0.25">
      <c r="A4" s="14" t="s">
        <v>76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2"/>
      <c r="P4" s="10"/>
    </row>
    <row r="5" spans="1:16" ht="13.8" x14ac:dyDescent="0.25">
      <c r="A5" s="6" t="s">
        <v>49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7"/>
      <c r="P5" s="5"/>
    </row>
    <row r="6" spans="1:16" ht="13.8" x14ac:dyDescent="0.25">
      <c r="A6" s="4" t="s">
        <v>27</v>
      </c>
      <c r="B6" s="5">
        <f>'2015'!M10</f>
        <v>13805.150000000009</v>
      </c>
      <c r="C6" s="5">
        <f>B10</f>
        <v>10652.03000000001</v>
      </c>
      <c r="D6" s="5">
        <f>C10</f>
        <v>12682.920000000009</v>
      </c>
      <c r="E6" s="5">
        <f>D10</f>
        <v>14649.040000000008</v>
      </c>
      <c r="F6" s="5">
        <f>E10</f>
        <v>14532.720000000008</v>
      </c>
      <c r="G6" s="5">
        <f t="shared" ref="G6:N6" si="0">F10</f>
        <v>14501.400000000009</v>
      </c>
      <c r="H6" s="5">
        <f t="shared" si="0"/>
        <v>14094.94000000001</v>
      </c>
      <c r="I6" s="5">
        <f t="shared" si="0"/>
        <v>14063.48000000001</v>
      </c>
      <c r="J6" s="5">
        <f t="shared" si="0"/>
        <v>14105.39000000001</v>
      </c>
      <c r="K6" s="5">
        <f t="shared" si="0"/>
        <v>14061.930000000011</v>
      </c>
      <c r="L6" s="5">
        <f t="shared" si="0"/>
        <v>13461.930000000011</v>
      </c>
      <c r="M6" s="5">
        <f t="shared" si="0"/>
        <v>13461.930000000011</v>
      </c>
      <c r="N6" s="5">
        <f t="shared" si="0"/>
        <v>13461.930000000011</v>
      </c>
      <c r="O6" s="7"/>
      <c r="P6" s="5"/>
    </row>
    <row r="7" spans="1:16" ht="13.8" x14ac:dyDescent="0.25">
      <c r="A7" s="6" t="s">
        <v>28</v>
      </c>
      <c r="B7" s="5">
        <f>SUM(B15:B27)</f>
        <v>1597</v>
      </c>
      <c r="C7" s="5">
        <f t="shared" ref="C7:N7" si="1">SUM(C15:C27)</f>
        <v>2294.4</v>
      </c>
      <c r="D7" s="5">
        <f t="shared" si="1"/>
        <v>2323.8000000000002</v>
      </c>
      <c r="E7" s="5">
        <f t="shared" si="1"/>
        <v>165</v>
      </c>
      <c r="F7" s="5">
        <f t="shared" si="1"/>
        <v>0</v>
      </c>
      <c r="G7" s="5">
        <f t="shared" si="1"/>
        <v>825</v>
      </c>
      <c r="H7" s="5">
        <f t="shared" si="1"/>
        <v>50</v>
      </c>
      <c r="I7" s="5">
        <f t="shared" si="1"/>
        <v>255</v>
      </c>
      <c r="J7" s="5">
        <f t="shared" si="1"/>
        <v>0</v>
      </c>
      <c r="K7" s="5">
        <f t="shared" si="1"/>
        <v>0</v>
      </c>
      <c r="L7" s="5">
        <f t="shared" si="1"/>
        <v>0</v>
      </c>
      <c r="M7" s="5">
        <f t="shared" si="1"/>
        <v>0</v>
      </c>
      <c r="N7" s="5">
        <f t="shared" si="1"/>
        <v>7510.2</v>
      </c>
      <c r="O7" s="7"/>
      <c r="P7" s="5"/>
    </row>
    <row r="8" spans="1:16" ht="13.8" x14ac:dyDescent="0.25">
      <c r="A8" s="6" t="s">
        <v>29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7"/>
      <c r="P8" s="5"/>
    </row>
    <row r="9" spans="1:16" ht="13.8" x14ac:dyDescent="0.25">
      <c r="A9" s="6" t="s">
        <v>52</v>
      </c>
      <c r="B9" s="5">
        <f>SUM(B30:B47)</f>
        <v>4750.12</v>
      </c>
      <c r="C9" s="5">
        <f t="shared" ref="C9:N9" si="2">SUM(C30:C47)</f>
        <v>263.51</v>
      </c>
      <c r="D9" s="5">
        <f t="shared" si="2"/>
        <v>357.68</v>
      </c>
      <c r="E9" s="5">
        <f t="shared" si="2"/>
        <v>281.32</v>
      </c>
      <c r="F9" s="5">
        <f t="shared" si="2"/>
        <v>31.32</v>
      </c>
      <c r="G9" s="5">
        <f t="shared" si="2"/>
        <v>1231.46</v>
      </c>
      <c r="H9" s="5">
        <f t="shared" si="2"/>
        <v>81.460000000000008</v>
      </c>
      <c r="I9" s="5">
        <f t="shared" si="2"/>
        <v>213.09</v>
      </c>
      <c r="J9" s="5">
        <f t="shared" si="2"/>
        <v>43.46</v>
      </c>
      <c r="K9" s="5">
        <f t="shared" si="2"/>
        <v>600</v>
      </c>
      <c r="L9" s="5">
        <f t="shared" si="2"/>
        <v>0</v>
      </c>
      <c r="M9" s="5">
        <f t="shared" si="2"/>
        <v>0</v>
      </c>
      <c r="N9" s="5">
        <f t="shared" si="2"/>
        <v>7853.42</v>
      </c>
      <c r="O9" s="7"/>
      <c r="P9" s="5"/>
    </row>
    <row r="10" spans="1:16" ht="13.8" x14ac:dyDescent="0.25">
      <c r="A10" s="4" t="s">
        <v>31</v>
      </c>
      <c r="B10" s="5">
        <f>B6+B7-B9</f>
        <v>10652.03000000001</v>
      </c>
      <c r="C10" s="5">
        <f t="shared" ref="C10:N10" si="3">C6+C7-C9</f>
        <v>12682.920000000009</v>
      </c>
      <c r="D10" s="5">
        <f t="shared" si="3"/>
        <v>14649.040000000008</v>
      </c>
      <c r="E10" s="5">
        <f t="shared" si="3"/>
        <v>14532.720000000008</v>
      </c>
      <c r="F10" s="5">
        <f t="shared" si="3"/>
        <v>14501.400000000009</v>
      </c>
      <c r="G10" s="5">
        <f t="shared" si="3"/>
        <v>14094.94000000001</v>
      </c>
      <c r="H10" s="5">
        <f t="shared" si="3"/>
        <v>14063.48000000001</v>
      </c>
      <c r="I10" s="5">
        <f t="shared" si="3"/>
        <v>14105.39000000001</v>
      </c>
      <c r="J10" s="5">
        <f t="shared" si="3"/>
        <v>14061.930000000011</v>
      </c>
      <c r="K10" s="5">
        <f t="shared" si="3"/>
        <v>13461.930000000011</v>
      </c>
      <c r="L10" s="5">
        <f t="shared" si="3"/>
        <v>13461.930000000011</v>
      </c>
      <c r="M10" s="5">
        <f t="shared" si="3"/>
        <v>13461.930000000011</v>
      </c>
      <c r="N10" s="5">
        <f t="shared" si="3"/>
        <v>13118.710000000012</v>
      </c>
      <c r="O10" s="7"/>
      <c r="P10" s="5"/>
    </row>
    <row r="11" spans="1:16" ht="13.8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0" t="s">
        <v>35</v>
      </c>
    </row>
    <row r="12" spans="1:16" ht="13.8" x14ac:dyDescent="0.25">
      <c r="A12" s="3" t="s">
        <v>33</v>
      </c>
      <c r="B12" s="1" t="s">
        <v>0</v>
      </c>
      <c r="C12" s="1" t="s">
        <v>1</v>
      </c>
      <c r="D12" s="1" t="s">
        <v>2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11</v>
      </c>
      <c r="N12" s="1" t="s">
        <v>12</v>
      </c>
      <c r="O12" s="1" t="s">
        <v>34</v>
      </c>
      <c r="P12" s="31"/>
    </row>
    <row r="13" spans="1:16" ht="13.8" x14ac:dyDescent="0.25">
      <c r="A13" s="4" t="s">
        <v>14</v>
      </c>
      <c r="B13" s="5">
        <f>B6</f>
        <v>13805.150000000009</v>
      </c>
      <c r="C13" s="5">
        <f>C6</f>
        <v>10652.03000000001</v>
      </c>
      <c r="D13" s="5">
        <f t="shared" ref="D13:L13" si="4">D6</f>
        <v>12682.920000000009</v>
      </c>
      <c r="E13" s="5">
        <f t="shared" si="4"/>
        <v>14649.040000000008</v>
      </c>
      <c r="F13" s="5">
        <f t="shared" si="4"/>
        <v>14532.720000000008</v>
      </c>
      <c r="G13" s="5">
        <f t="shared" si="4"/>
        <v>14501.400000000009</v>
      </c>
      <c r="H13" s="5">
        <f t="shared" si="4"/>
        <v>14094.94000000001</v>
      </c>
      <c r="I13" s="5">
        <f t="shared" si="4"/>
        <v>14063.48000000001</v>
      </c>
      <c r="J13" s="5">
        <f t="shared" si="4"/>
        <v>14105.39000000001</v>
      </c>
      <c r="K13" s="5">
        <f t="shared" si="4"/>
        <v>14061.930000000011</v>
      </c>
      <c r="L13" s="5">
        <f t="shared" si="4"/>
        <v>13461.930000000011</v>
      </c>
      <c r="M13" s="5">
        <f>M6</f>
        <v>13461.930000000011</v>
      </c>
      <c r="N13" s="7">
        <f>N6</f>
        <v>13461.930000000011</v>
      </c>
      <c r="O13" s="4"/>
      <c r="P13" s="17"/>
    </row>
    <row r="14" spans="1:16" ht="13.8" x14ac:dyDescent="0.25">
      <c r="A14" s="4" t="s">
        <v>15</v>
      </c>
      <c r="B14" s="5"/>
      <c r="C14" s="5"/>
      <c r="D14" s="22"/>
      <c r="E14" s="5"/>
      <c r="F14" s="5"/>
      <c r="G14" s="5"/>
      <c r="H14" s="5"/>
      <c r="I14" s="5"/>
      <c r="J14" s="5"/>
      <c r="K14" s="5"/>
      <c r="L14" s="5"/>
      <c r="M14" s="5"/>
      <c r="N14" s="4"/>
      <c r="O14" s="4"/>
      <c r="P14" s="17"/>
    </row>
    <row r="15" spans="1:16" ht="13.8" x14ac:dyDescent="0.25">
      <c r="A15" s="18" t="s">
        <v>72</v>
      </c>
      <c r="B15" s="5"/>
      <c r="C15" s="5"/>
      <c r="D15" s="22"/>
      <c r="E15" s="5"/>
      <c r="F15" s="5"/>
      <c r="G15" s="5"/>
      <c r="H15" s="5"/>
      <c r="I15" s="5"/>
      <c r="J15" s="5"/>
      <c r="K15" s="5"/>
      <c r="L15" s="5"/>
      <c r="M15" s="5"/>
      <c r="N15" s="15">
        <f t="shared" ref="N15:N27" si="5">SUM(B15:M15)</f>
        <v>0</v>
      </c>
      <c r="O15" s="7">
        <v>0</v>
      </c>
      <c r="P15" s="5">
        <f t="shared" ref="P15:P28" si="6">SUM(N15-O15)</f>
        <v>0</v>
      </c>
    </row>
    <row r="16" spans="1:16" ht="13.8" x14ac:dyDescent="0.25">
      <c r="A16" s="6" t="s">
        <v>16</v>
      </c>
      <c r="B16" s="5">
        <v>1575</v>
      </c>
      <c r="C16" s="5">
        <v>300</v>
      </c>
      <c r="D16" s="5">
        <v>150</v>
      </c>
      <c r="E16" s="5"/>
      <c r="F16" s="5"/>
      <c r="G16" s="5">
        <v>25</v>
      </c>
      <c r="H16" s="5">
        <v>50</v>
      </c>
      <c r="I16" s="5"/>
      <c r="J16" s="5"/>
      <c r="K16" s="5"/>
      <c r="L16" s="5"/>
      <c r="M16" s="5"/>
      <c r="N16" s="15">
        <f t="shared" si="5"/>
        <v>2100</v>
      </c>
      <c r="O16" s="7">
        <v>2500</v>
      </c>
      <c r="P16" s="5">
        <f t="shared" si="6"/>
        <v>-400</v>
      </c>
    </row>
    <row r="17" spans="1:16" ht="13.8" x14ac:dyDescent="0.25">
      <c r="A17" s="6" t="s">
        <v>17</v>
      </c>
      <c r="B17" s="6"/>
      <c r="C17" s="5"/>
      <c r="D17" s="23">
        <v>180</v>
      </c>
      <c r="E17" s="5">
        <v>165</v>
      </c>
      <c r="F17" s="5"/>
      <c r="G17" s="5"/>
      <c r="H17" s="5"/>
      <c r="I17" s="5"/>
      <c r="J17" s="5"/>
      <c r="K17" s="5"/>
      <c r="L17" s="5"/>
      <c r="M17" s="5"/>
      <c r="N17" s="15">
        <f t="shared" si="5"/>
        <v>345</v>
      </c>
      <c r="O17" s="7">
        <v>775</v>
      </c>
      <c r="P17" s="5">
        <f t="shared" si="6"/>
        <v>-430</v>
      </c>
    </row>
    <row r="18" spans="1:16" ht="13.8" x14ac:dyDescent="0.25">
      <c r="A18" s="6" t="s">
        <v>37</v>
      </c>
      <c r="B18" s="5"/>
      <c r="C18" s="5"/>
      <c r="D18" s="22"/>
      <c r="E18" s="5"/>
      <c r="F18" s="5"/>
      <c r="G18" s="5"/>
      <c r="H18" s="5"/>
      <c r="I18" s="5"/>
      <c r="J18" s="5"/>
      <c r="K18" s="5"/>
      <c r="L18" s="5"/>
      <c r="M18" s="5"/>
      <c r="N18" s="15">
        <f t="shared" si="5"/>
        <v>0</v>
      </c>
      <c r="O18" s="7">
        <v>0</v>
      </c>
      <c r="P18" s="5">
        <f t="shared" si="6"/>
        <v>0</v>
      </c>
    </row>
    <row r="19" spans="1:16" ht="13.8" x14ac:dyDescent="0.25">
      <c r="A19" s="6" t="s">
        <v>60</v>
      </c>
      <c r="B19" s="5"/>
      <c r="C19" s="5"/>
      <c r="D19" s="22"/>
      <c r="E19" s="5"/>
      <c r="F19" s="5"/>
      <c r="G19" s="5"/>
      <c r="H19" s="5"/>
      <c r="I19" s="5"/>
      <c r="J19" s="5"/>
      <c r="K19" s="5"/>
      <c r="L19" s="5"/>
      <c r="M19" s="5"/>
      <c r="N19" s="15">
        <f t="shared" si="5"/>
        <v>0</v>
      </c>
      <c r="O19" s="7">
        <v>250</v>
      </c>
      <c r="P19" s="5">
        <f t="shared" si="6"/>
        <v>-250</v>
      </c>
    </row>
    <row r="20" spans="1:16" ht="13.8" x14ac:dyDescent="0.25">
      <c r="A20" s="6" t="s">
        <v>18</v>
      </c>
      <c r="B20" s="5"/>
      <c r="C20" s="5"/>
      <c r="D20" s="22"/>
      <c r="E20" s="5"/>
      <c r="F20" s="5"/>
      <c r="G20" s="5">
        <v>600</v>
      </c>
      <c r="H20" s="5"/>
      <c r="I20" s="5">
        <v>140</v>
      </c>
      <c r="J20" s="5"/>
      <c r="K20" s="5"/>
      <c r="L20" s="5"/>
      <c r="M20" s="5"/>
      <c r="N20" s="15">
        <f t="shared" si="5"/>
        <v>740</v>
      </c>
      <c r="O20" s="19">
        <v>1000</v>
      </c>
      <c r="P20" s="5">
        <f t="shared" si="6"/>
        <v>-260</v>
      </c>
    </row>
    <row r="21" spans="1:16" ht="13.8" x14ac:dyDescent="0.25">
      <c r="A21" s="6" t="s">
        <v>19</v>
      </c>
      <c r="B21" s="5"/>
      <c r="C21" s="5"/>
      <c r="D21" s="22"/>
      <c r="E21" s="5"/>
      <c r="F21" s="5"/>
      <c r="G21" s="5"/>
      <c r="H21" s="5"/>
      <c r="I21" s="5"/>
      <c r="J21" s="5"/>
      <c r="K21" s="5"/>
      <c r="L21" s="5"/>
      <c r="M21" s="5"/>
      <c r="N21" s="15">
        <f t="shared" si="5"/>
        <v>0</v>
      </c>
      <c r="O21" s="7">
        <v>0</v>
      </c>
      <c r="P21" s="5">
        <f t="shared" si="6"/>
        <v>0</v>
      </c>
    </row>
    <row r="22" spans="1:16" ht="13.8" x14ac:dyDescent="0.25">
      <c r="A22" s="6" t="s">
        <v>36</v>
      </c>
      <c r="B22" s="5">
        <v>22</v>
      </c>
      <c r="C22" s="5"/>
      <c r="D22" s="22"/>
      <c r="E22" s="5"/>
      <c r="F22" s="5"/>
      <c r="G22" s="5">
        <v>200</v>
      </c>
      <c r="H22" s="8"/>
      <c r="I22" s="5"/>
      <c r="J22" s="5"/>
      <c r="K22" s="5"/>
      <c r="L22" s="5"/>
      <c r="M22" s="5"/>
      <c r="N22" s="15">
        <f t="shared" si="5"/>
        <v>222</v>
      </c>
      <c r="O22" s="7">
        <v>0</v>
      </c>
      <c r="P22" s="5">
        <f t="shared" si="6"/>
        <v>222</v>
      </c>
    </row>
    <row r="23" spans="1:16" ht="13.8" x14ac:dyDescent="0.25">
      <c r="A23" s="6" t="s">
        <v>95</v>
      </c>
      <c r="B23" s="5"/>
      <c r="C23" s="5">
        <v>1994.4</v>
      </c>
      <c r="D23" s="22">
        <v>1993.8</v>
      </c>
      <c r="E23" s="5"/>
      <c r="F23" s="5"/>
      <c r="G23" s="5"/>
      <c r="H23" s="8"/>
      <c r="I23" s="5"/>
      <c r="J23" s="5"/>
      <c r="K23" s="5"/>
      <c r="L23" s="5"/>
      <c r="M23" s="5"/>
      <c r="N23" s="15">
        <f t="shared" si="5"/>
        <v>3988.2</v>
      </c>
      <c r="O23" s="7">
        <v>0</v>
      </c>
      <c r="P23" s="5">
        <f t="shared" si="6"/>
        <v>3988.2</v>
      </c>
    </row>
    <row r="24" spans="1:16" ht="13.8" x14ac:dyDescent="0.25">
      <c r="A24" s="6" t="s">
        <v>69</v>
      </c>
      <c r="B24" s="5"/>
      <c r="C24" s="5"/>
      <c r="D24" s="22"/>
      <c r="E24" s="5"/>
      <c r="F24" s="5"/>
      <c r="G24" s="5"/>
      <c r="H24" s="8"/>
      <c r="I24" s="5">
        <v>115</v>
      </c>
      <c r="J24" s="5"/>
      <c r="K24" s="5"/>
      <c r="L24" s="5"/>
      <c r="M24" s="5"/>
      <c r="N24" s="15">
        <f t="shared" si="5"/>
        <v>115</v>
      </c>
      <c r="O24" s="7">
        <v>200</v>
      </c>
      <c r="P24" s="5">
        <f t="shared" si="6"/>
        <v>-85</v>
      </c>
    </row>
    <row r="25" spans="1:16" ht="13.8" x14ac:dyDescent="0.25">
      <c r="A25" s="6" t="s">
        <v>47</v>
      </c>
      <c r="B25" s="5"/>
      <c r="C25" s="5"/>
      <c r="D25" s="22"/>
      <c r="E25" s="5"/>
      <c r="F25" s="5"/>
      <c r="G25" s="5"/>
      <c r="H25" s="5"/>
      <c r="I25" s="5"/>
      <c r="J25" s="5"/>
      <c r="K25" s="5"/>
      <c r="L25" s="5"/>
      <c r="M25" s="5"/>
      <c r="N25" s="15">
        <f t="shared" si="5"/>
        <v>0</v>
      </c>
      <c r="O25" s="7">
        <v>0</v>
      </c>
      <c r="P25" s="5">
        <f t="shared" si="6"/>
        <v>0</v>
      </c>
    </row>
    <row r="26" spans="1:16" ht="13.8" x14ac:dyDescent="0.25">
      <c r="A26" s="28" t="s">
        <v>77</v>
      </c>
      <c r="B26" s="5"/>
      <c r="C26" s="5"/>
      <c r="D26" s="23"/>
      <c r="E26" s="5"/>
      <c r="F26" s="5"/>
      <c r="G26" s="5"/>
      <c r="H26" s="5"/>
      <c r="I26" s="5"/>
      <c r="J26" s="5"/>
      <c r="K26" s="5"/>
      <c r="L26" s="5"/>
      <c r="M26" s="5"/>
      <c r="N26" s="15">
        <f t="shared" si="5"/>
        <v>0</v>
      </c>
      <c r="O26" s="19"/>
      <c r="P26" s="5"/>
    </row>
    <row r="27" spans="1:16" ht="13.8" x14ac:dyDescent="0.25">
      <c r="A27" s="18" t="s">
        <v>56</v>
      </c>
      <c r="B27" s="5"/>
      <c r="C27" s="5"/>
      <c r="D27" s="22"/>
      <c r="E27" s="5"/>
      <c r="F27" s="5"/>
      <c r="G27" s="5"/>
      <c r="H27" s="5"/>
      <c r="I27" s="5"/>
      <c r="J27" s="5"/>
      <c r="K27" s="5"/>
      <c r="L27" s="5"/>
      <c r="M27" s="5"/>
      <c r="N27" s="15">
        <f t="shared" si="5"/>
        <v>0</v>
      </c>
      <c r="O27" s="7">
        <v>0</v>
      </c>
      <c r="P27" s="5">
        <f t="shared" si="6"/>
        <v>0</v>
      </c>
    </row>
    <row r="28" spans="1:16" ht="13.8" x14ac:dyDescent="0.25">
      <c r="A28" s="4" t="s">
        <v>20</v>
      </c>
      <c r="B28" s="7">
        <f>SUM(B13:B27)</f>
        <v>15402.150000000009</v>
      </c>
      <c r="C28" s="7">
        <f>SUM(C13:C27)</f>
        <v>12946.430000000009</v>
      </c>
      <c r="D28" s="7">
        <f t="shared" ref="D28:M28" si="7">SUM(D13:D27)</f>
        <v>15006.720000000008</v>
      </c>
      <c r="E28" s="7">
        <f t="shared" si="7"/>
        <v>14814.040000000008</v>
      </c>
      <c r="F28" s="7">
        <f t="shared" si="7"/>
        <v>14532.720000000008</v>
      </c>
      <c r="G28" s="7">
        <f t="shared" si="7"/>
        <v>15326.400000000009</v>
      </c>
      <c r="H28" s="7">
        <f t="shared" si="7"/>
        <v>14144.94000000001</v>
      </c>
      <c r="I28" s="7">
        <f t="shared" si="7"/>
        <v>14318.48000000001</v>
      </c>
      <c r="J28" s="7">
        <f t="shared" si="7"/>
        <v>14105.39000000001</v>
      </c>
      <c r="K28" s="7">
        <f t="shared" si="7"/>
        <v>14061.930000000011</v>
      </c>
      <c r="L28" s="7">
        <f t="shared" si="7"/>
        <v>13461.930000000011</v>
      </c>
      <c r="M28" s="7">
        <f t="shared" si="7"/>
        <v>13461.930000000011</v>
      </c>
      <c r="N28" s="15">
        <f>SUM(N15:N27)</f>
        <v>7510.2</v>
      </c>
      <c r="O28" s="7">
        <f>SUM(O15:O27)</f>
        <v>4725</v>
      </c>
      <c r="P28" s="5">
        <f t="shared" si="6"/>
        <v>2785.2</v>
      </c>
    </row>
    <row r="29" spans="1:16" ht="13.8" x14ac:dyDescent="0.25">
      <c r="A29" s="4" t="s">
        <v>21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  <c r="O29" s="7"/>
      <c r="P29" s="16"/>
    </row>
    <row r="30" spans="1:16" ht="13.8" x14ac:dyDescent="0.25">
      <c r="A30" s="18" t="s">
        <v>87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7">
        <f>SUM(B30:M30)</f>
        <v>0</v>
      </c>
      <c r="O30" s="7">
        <v>165</v>
      </c>
      <c r="P30" s="27">
        <f>SUM(N30-O30)</f>
        <v>-165</v>
      </c>
    </row>
    <row r="31" spans="1:16" ht="13.8" x14ac:dyDescent="0.25">
      <c r="A31" s="18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7">
        <f>SUM(B31:M31)</f>
        <v>0</v>
      </c>
      <c r="O31" s="7">
        <v>250</v>
      </c>
      <c r="P31" s="5">
        <f>SUM(N31-O31)</f>
        <v>-250</v>
      </c>
    </row>
    <row r="32" spans="1:16" ht="13.8" x14ac:dyDescent="0.25">
      <c r="A32" s="6" t="s">
        <v>53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5">
        <f t="shared" ref="N32:N47" si="8">SUM(B32:M32)</f>
        <v>0</v>
      </c>
      <c r="O32" s="7">
        <v>0</v>
      </c>
      <c r="P32" s="5">
        <f t="shared" ref="P32:P48" si="9">SUM(N32-O32)</f>
        <v>0</v>
      </c>
    </row>
    <row r="33" spans="1:16" ht="13.8" x14ac:dyDescent="0.25">
      <c r="A33" s="6" t="s">
        <v>32</v>
      </c>
      <c r="B33" s="5"/>
      <c r="C33" s="5"/>
      <c r="D33" s="5"/>
      <c r="E33" s="5"/>
      <c r="F33" s="5"/>
      <c r="G33" s="5"/>
      <c r="H33" s="5">
        <v>50</v>
      </c>
      <c r="I33" s="5"/>
      <c r="J33" s="5"/>
      <c r="K33" s="5"/>
      <c r="L33" s="5"/>
      <c r="M33" s="5"/>
      <c r="N33" s="15">
        <f t="shared" si="8"/>
        <v>50</v>
      </c>
      <c r="O33" s="7">
        <v>500</v>
      </c>
      <c r="P33" s="5">
        <f t="shared" si="9"/>
        <v>-450</v>
      </c>
    </row>
    <row r="34" spans="1:16" ht="13.8" x14ac:dyDescent="0.25">
      <c r="A34" s="6" t="s">
        <v>59</v>
      </c>
      <c r="B34" s="5">
        <v>4543.8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5">
        <f t="shared" si="8"/>
        <v>4543.8</v>
      </c>
      <c r="O34" s="7">
        <v>695</v>
      </c>
      <c r="P34" s="5">
        <f t="shared" si="9"/>
        <v>3848.8</v>
      </c>
    </row>
    <row r="35" spans="1:16" ht="13.8" x14ac:dyDescent="0.25">
      <c r="A35" s="6" t="s">
        <v>23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5">
        <f t="shared" si="8"/>
        <v>0</v>
      </c>
      <c r="O35" s="7">
        <v>0</v>
      </c>
      <c r="P35" s="5">
        <f t="shared" si="9"/>
        <v>0</v>
      </c>
    </row>
    <row r="36" spans="1:16" ht="13.8" x14ac:dyDescent="0.25">
      <c r="A36" s="6" t="s">
        <v>38</v>
      </c>
      <c r="B36" s="24"/>
      <c r="C36" s="24"/>
      <c r="D36" s="24">
        <v>170</v>
      </c>
      <c r="E36" s="5"/>
      <c r="F36" s="5"/>
      <c r="G36" s="5"/>
      <c r="H36" s="5"/>
      <c r="I36" s="5"/>
      <c r="J36" s="5"/>
      <c r="K36" s="5"/>
      <c r="L36" s="5"/>
      <c r="M36" s="5"/>
      <c r="N36" s="15">
        <f t="shared" si="8"/>
        <v>170</v>
      </c>
      <c r="O36" s="7">
        <v>200</v>
      </c>
      <c r="P36" s="5">
        <f t="shared" si="9"/>
        <v>-30</v>
      </c>
    </row>
    <row r="37" spans="1:16" ht="13.8" x14ac:dyDescent="0.25">
      <c r="A37" s="6" t="s">
        <v>39</v>
      </c>
      <c r="B37" s="24"/>
      <c r="C37" s="24">
        <v>127.88</v>
      </c>
      <c r="D37" s="24"/>
      <c r="E37" s="5"/>
      <c r="F37" s="5"/>
      <c r="G37" s="5"/>
      <c r="H37" s="5"/>
      <c r="I37" s="5"/>
      <c r="J37" s="5"/>
      <c r="K37" s="5"/>
      <c r="L37" s="5"/>
      <c r="M37" s="5"/>
      <c r="N37" s="15">
        <f t="shared" si="8"/>
        <v>127.88</v>
      </c>
      <c r="O37" s="7">
        <v>500</v>
      </c>
      <c r="P37" s="5">
        <f t="shared" si="9"/>
        <v>-372.12</v>
      </c>
    </row>
    <row r="38" spans="1:16" ht="13.8" x14ac:dyDescent="0.25">
      <c r="A38" s="6" t="s">
        <v>40</v>
      </c>
      <c r="B38" s="24"/>
      <c r="C38" s="24"/>
      <c r="D38" s="24"/>
      <c r="E38" s="5"/>
      <c r="F38" s="5"/>
      <c r="G38" s="5">
        <v>1000</v>
      </c>
      <c r="H38" s="5"/>
      <c r="I38" s="5">
        <v>125</v>
      </c>
      <c r="J38" s="5"/>
      <c r="K38" s="5"/>
      <c r="L38" s="5"/>
      <c r="M38" s="5"/>
      <c r="N38" s="15">
        <f t="shared" si="8"/>
        <v>1125</v>
      </c>
      <c r="O38" s="7">
        <v>1000</v>
      </c>
      <c r="P38" s="5">
        <f t="shared" si="9"/>
        <v>125</v>
      </c>
    </row>
    <row r="39" spans="1:16" ht="13.8" x14ac:dyDescent="0.25">
      <c r="A39" s="6" t="s">
        <v>41</v>
      </c>
      <c r="B39" s="24"/>
      <c r="C39" s="24"/>
      <c r="D39" s="24"/>
      <c r="E39" s="5"/>
      <c r="F39" s="5"/>
      <c r="G39" s="5"/>
      <c r="H39" s="5"/>
      <c r="I39" s="5"/>
      <c r="J39" s="5"/>
      <c r="K39" s="5"/>
      <c r="L39" s="5"/>
      <c r="M39" s="5"/>
      <c r="N39" s="15">
        <f t="shared" si="8"/>
        <v>0</v>
      </c>
      <c r="O39" s="7">
        <v>100</v>
      </c>
      <c r="P39" s="5">
        <f t="shared" si="9"/>
        <v>-100</v>
      </c>
    </row>
    <row r="40" spans="1:16" ht="13.8" x14ac:dyDescent="0.25">
      <c r="A40" s="6" t="s">
        <v>90</v>
      </c>
      <c r="B40" s="24"/>
      <c r="C40" s="24"/>
      <c r="D40" s="24"/>
      <c r="E40" s="5"/>
      <c r="F40" s="5"/>
      <c r="G40" s="5"/>
      <c r="H40" s="5"/>
      <c r="I40" s="5"/>
      <c r="J40" s="5"/>
      <c r="K40" s="5"/>
      <c r="L40" s="5"/>
      <c r="M40" s="5"/>
      <c r="N40" s="15">
        <f t="shared" si="8"/>
        <v>0</v>
      </c>
      <c r="O40" s="19">
        <v>500</v>
      </c>
      <c r="P40" s="5">
        <f t="shared" si="9"/>
        <v>-500</v>
      </c>
    </row>
    <row r="41" spans="1:16" ht="13.8" x14ac:dyDescent="0.25">
      <c r="A41" s="6" t="s">
        <v>43</v>
      </c>
      <c r="B41" s="24"/>
      <c r="C41" s="24"/>
      <c r="D41" s="24"/>
      <c r="E41" s="5"/>
      <c r="F41" s="5"/>
      <c r="G41" s="5">
        <v>200</v>
      </c>
      <c r="H41" s="5"/>
      <c r="I41" s="5"/>
      <c r="J41" s="5"/>
      <c r="K41" s="5"/>
      <c r="L41" s="5"/>
      <c r="M41" s="5"/>
      <c r="N41" s="15">
        <f t="shared" si="8"/>
        <v>200</v>
      </c>
      <c r="O41" s="19">
        <v>100</v>
      </c>
      <c r="P41" s="5">
        <f t="shared" si="9"/>
        <v>100</v>
      </c>
    </row>
    <row r="42" spans="1:16" ht="13.8" x14ac:dyDescent="0.25">
      <c r="A42" s="6" t="s">
        <v>78</v>
      </c>
      <c r="B42" s="24"/>
      <c r="C42" s="24"/>
      <c r="D42" s="24"/>
      <c r="E42" s="5">
        <v>250</v>
      </c>
      <c r="F42" s="5"/>
      <c r="G42" s="5"/>
      <c r="H42" s="5"/>
      <c r="I42" s="5"/>
      <c r="J42" s="5"/>
      <c r="K42" s="5"/>
      <c r="L42" s="5"/>
      <c r="M42" s="5"/>
      <c r="N42" s="15">
        <f t="shared" si="8"/>
        <v>250</v>
      </c>
      <c r="O42" s="19">
        <v>250</v>
      </c>
      <c r="P42" s="5">
        <f t="shared" si="9"/>
        <v>0</v>
      </c>
    </row>
    <row r="43" spans="1:16" ht="13.8" x14ac:dyDescent="0.25">
      <c r="A43" s="6" t="s">
        <v>57</v>
      </c>
      <c r="B43" s="24">
        <v>31.32</v>
      </c>
      <c r="C43" s="24">
        <v>135.63</v>
      </c>
      <c r="D43" s="5">
        <v>87.68</v>
      </c>
      <c r="E43">
        <v>31.32</v>
      </c>
      <c r="F43" s="5">
        <v>31.32</v>
      </c>
      <c r="G43" s="5">
        <v>31.46</v>
      </c>
      <c r="H43" s="5">
        <v>31.46</v>
      </c>
      <c r="I43" s="5">
        <v>88.09</v>
      </c>
      <c r="J43" s="5">
        <v>43.46</v>
      </c>
      <c r="K43" s="5"/>
      <c r="L43" s="5"/>
      <c r="M43" s="5"/>
      <c r="N43" s="15">
        <f t="shared" si="8"/>
        <v>511.73999999999995</v>
      </c>
      <c r="O43" s="19">
        <v>400</v>
      </c>
      <c r="P43" s="5">
        <f t="shared" si="9"/>
        <v>111.73999999999995</v>
      </c>
    </row>
    <row r="44" spans="1:16" ht="13.8" x14ac:dyDescent="0.25">
      <c r="A44" s="6" t="s">
        <v>46</v>
      </c>
      <c r="B44" s="24"/>
      <c r="C44" s="24"/>
      <c r="D44" s="24"/>
      <c r="E44" s="5"/>
      <c r="F44" s="5"/>
      <c r="G44" s="5"/>
      <c r="H44" s="5"/>
      <c r="I44" s="5"/>
      <c r="J44" s="5"/>
      <c r="K44" s="5"/>
      <c r="L44" s="5"/>
      <c r="M44" s="5"/>
      <c r="N44" s="15">
        <f t="shared" si="8"/>
        <v>0</v>
      </c>
      <c r="O44" s="7">
        <v>1000</v>
      </c>
      <c r="P44" s="5">
        <f t="shared" si="9"/>
        <v>-1000</v>
      </c>
    </row>
    <row r="45" spans="1:16" ht="13.8" x14ac:dyDescent="0.25">
      <c r="A45" s="6" t="s">
        <v>47</v>
      </c>
      <c r="B45" s="24"/>
      <c r="C45" s="24"/>
      <c r="D45" s="24">
        <v>100</v>
      </c>
      <c r="E45" s="5"/>
      <c r="F45" s="5"/>
      <c r="G45" s="5"/>
      <c r="H45" s="5"/>
      <c r="I45" s="5"/>
      <c r="J45" s="5"/>
      <c r="K45" s="5"/>
      <c r="L45" s="5"/>
      <c r="M45" s="5"/>
      <c r="N45" s="15">
        <f t="shared" si="8"/>
        <v>100</v>
      </c>
      <c r="O45" s="7">
        <v>0</v>
      </c>
      <c r="P45" s="5">
        <f t="shared" si="9"/>
        <v>100</v>
      </c>
    </row>
    <row r="46" spans="1:16" ht="13.8" x14ac:dyDescent="0.25">
      <c r="A46" s="28" t="s">
        <v>73</v>
      </c>
      <c r="B46" s="24"/>
      <c r="C46" s="24"/>
      <c r="D46" s="24"/>
      <c r="E46" s="5"/>
      <c r="F46" s="5"/>
      <c r="G46" s="5"/>
      <c r="H46" s="5"/>
      <c r="I46" s="5"/>
      <c r="J46" s="5"/>
      <c r="K46" s="5">
        <v>600</v>
      </c>
      <c r="L46" s="5"/>
      <c r="M46" s="5"/>
      <c r="N46" s="15">
        <f t="shared" si="8"/>
        <v>600</v>
      </c>
      <c r="O46" s="19">
        <v>600</v>
      </c>
      <c r="P46" s="5">
        <f t="shared" si="9"/>
        <v>0</v>
      </c>
    </row>
    <row r="47" spans="1:16" ht="13.8" x14ac:dyDescent="0.25">
      <c r="A47" s="6" t="s">
        <v>66</v>
      </c>
      <c r="B47" s="24">
        <v>175</v>
      </c>
      <c r="C47" s="24"/>
      <c r="D47" s="24"/>
      <c r="E47" s="5"/>
      <c r="F47" s="5"/>
      <c r="G47" s="5"/>
      <c r="H47" s="5"/>
      <c r="I47" s="5"/>
      <c r="J47" s="5"/>
      <c r="K47" s="5"/>
      <c r="L47" s="5"/>
      <c r="M47" s="5"/>
      <c r="N47" s="15">
        <f t="shared" si="8"/>
        <v>175</v>
      </c>
      <c r="O47" s="7">
        <v>170</v>
      </c>
      <c r="P47" s="5">
        <f t="shared" si="9"/>
        <v>5</v>
      </c>
    </row>
    <row r="48" spans="1:16" ht="13.8" x14ac:dyDescent="0.25">
      <c r="A48" s="4" t="s">
        <v>20</v>
      </c>
      <c r="B48" s="7">
        <f t="shared" ref="B48:M48" si="10">SUM(B30:B47)</f>
        <v>4750.12</v>
      </c>
      <c r="C48" s="7">
        <f t="shared" si="10"/>
        <v>263.51</v>
      </c>
      <c r="D48" s="7">
        <f t="shared" si="10"/>
        <v>357.68</v>
      </c>
      <c r="E48" s="7">
        <f t="shared" si="10"/>
        <v>281.32</v>
      </c>
      <c r="F48" s="7">
        <f t="shared" si="10"/>
        <v>31.32</v>
      </c>
      <c r="G48" s="7">
        <f t="shared" si="10"/>
        <v>1231.46</v>
      </c>
      <c r="H48" s="7">
        <f t="shared" si="10"/>
        <v>81.460000000000008</v>
      </c>
      <c r="I48" s="7">
        <f t="shared" si="10"/>
        <v>213.09</v>
      </c>
      <c r="J48" s="7">
        <f t="shared" si="10"/>
        <v>43.46</v>
      </c>
      <c r="K48" s="7">
        <f t="shared" si="10"/>
        <v>600</v>
      </c>
      <c r="L48" s="7">
        <f t="shared" si="10"/>
        <v>0</v>
      </c>
      <c r="M48" s="7">
        <f t="shared" si="10"/>
        <v>0</v>
      </c>
      <c r="N48" s="7">
        <f>SUM(N32:N47)</f>
        <v>7853.42</v>
      </c>
      <c r="O48" s="7">
        <f>SUM(O32:O47)</f>
        <v>6015</v>
      </c>
      <c r="P48" s="5">
        <f t="shared" si="9"/>
        <v>1838.42</v>
      </c>
    </row>
    <row r="49" spans="1:16" ht="13.8" x14ac:dyDescent="0.25">
      <c r="A49" s="4" t="s">
        <v>24</v>
      </c>
      <c r="B49" s="5">
        <f>SUM(B28-B48)</f>
        <v>10652.03000000001</v>
      </c>
      <c r="C49" s="5">
        <f t="shared" ref="C49:O49" si="11">SUM(C28-C48)</f>
        <v>12682.920000000009</v>
      </c>
      <c r="D49" s="5">
        <f t="shared" si="11"/>
        <v>14649.040000000008</v>
      </c>
      <c r="E49" s="5">
        <f t="shared" si="11"/>
        <v>14532.720000000008</v>
      </c>
      <c r="F49" s="5">
        <f t="shared" si="11"/>
        <v>14501.400000000009</v>
      </c>
      <c r="G49" s="5">
        <f t="shared" si="11"/>
        <v>14094.94000000001</v>
      </c>
      <c r="H49" s="5">
        <f t="shared" si="11"/>
        <v>14063.48000000001</v>
      </c>
      <c r="I49" s="5">
        <f t="shared" si="11"/>
        <v>14105.39000000001</v>
      </c>
      <c r="J49" s="5">
        <f t="shared" si="11"/>
        <v>14061.930000000011</v>
      </c>
      <c r="K49" s="5">
        <f t="shared" si="11"/>
        <v>13461.930000000011</v>
      </c>
      <c r="L49" s="5">
        <f t="shared" si="11"/>
        <v>13461.930000000011</v>
      </c>
      <c r="M49" s="5">
        <f t="shared" si="11"/>
        <v>13461.930000000011</v>
      </c>
      <c r="N49" s="5">
        <f t="shared" si="11"/>
        <v>-343.22000000000025</v>
      </c>
      <c r="O49" s="5">
        <f t="shared" si="11"/>
        <v>-1290</v>
      </c>
      <c r="P49" s="7"/>
    </row>
    <row r="50" spans="1:16" ht="13.8" x14ac:dyDescent="0.2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1"/>
      <c r="N50" s="12"/>
      <c r="O50" s="12"/>
      <c r="P50" s="10"/>
    </row>
    <row r="51" spans="1:16" ht="13.8" x14ac:dyDescent="0.25">
      <c r="A51" s="13" t="s">
        <v>80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2"/>
      <c r="P51" s="10"/>
    </row>
    <row r="52" spans="1:16" ht="13.8" x14ac:dyDescent="0.25">
      <c r="A52" s="9" t="s">
        <v>81</v>
      </c>
      <c r="B52" s="10" t="s">
        <v>93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9"/>
      <c r="O52" s="9"/>
      <c r="P52" s="9"/>
    </row>
    <row r="53" spans="1:16" ht="13.8" x14ac:dyDescent="0.25">
      <c r="A53" s="21" t="s">
        <v>92</v>
      </c>
    </row>
  </sheetData>
  <mergeCells count="3">
    <mergeCell ref="A1:P1"/>
    <mergeCell ref="A2:P2"/>
    <mergeCell ref="P11:P12"/>
  </mergeCells>
  <pageMargins left="0.2" right="0.2" top="0.25" bottom="0.25" header="0" footer="0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opLeftCell="A4" zoomScale="90" zoomScaleNormal="90" workbookViewId="0">
      <selection activeCell="B10" sqref="B10"/>
    </sheetView>
  </sheetViews>
  <sheetFormatPr defaultRowHeight="13.2" x14ac:dyDescent="0.25"/>
  <cols>
    <col min="1" max="1" width="29.44140625" customWidth="1"/>
    <col min="2" max="2" width="9.5546875" customWidth="1"/>
    <col min="3" max="12" width="9.5546875" bestFit="1" customWidth="1"/>
    <col min="13" max="13" width="9.109375" customWidth="1"/>
    <col min="14" max="14" width="9.5546875" bestFit="1" customWidth="1"/>
  </cols>
  <sheetData>
    <row r="1" spans="1:16" ht="13.8" x14ac:dyDescent="0.2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3.8" x14ac:dyDescent="0.25">
      <c r="A2" s="29" t="s">
        <v>91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3.8" x14ac:dyDescent="0.25">
      <c r="A3" s="13" t="s">
        <v>48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9"/>
      <c r="O3" s="12"/>
      <c r="P3" s="10"/>
    </row>
    <row r="4" spans="1:16" ht="13.8" x14ac:dyDescent="0.25">
      <c r="A4" s="14" t="s">
        <v>76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2"/>
      <c r="P4" s="10"/>
    </row>
    <row r="5" spans="1:16" ht="13.8" x14ac:dyDescent="0.25">
      <c r="A5" s="6" t="s">
        <v>49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7"/>
      <c r="P5" s="5"/>
    </row>
    <row r="6" spans="1:16" ht="13.8" x14ac:dyDescent="0.25">
      <c r="A6" s="4" t="s">
        <v>27</v>
      </c>
      <c r="B6" s="5">
        <f>'2014'!M10</f>
        <v>13169.920000000007</v>
      </c>
      <c r="C6" s="5">
        <f>B10</f>
        <v>14424.920000000007</v>
      </c>
      <c r="D6" s="5">
        <f>C10</f>
        <v>14837.280000000008</v>
      </c>
      <c r="E6" s="5">
        <f>D10</f>
        <v>14566.280000000008</v>
      </c>
      <c r="F6" s="5">
        <f>E10</f>
        <v>14700.960000000008</v>
      </c>
      <c r="G6" s="5">
        <f t="shared" ref="G6:N6" si="0">F10</f>
        <v>14709.640000000009</v>
      </c>
      <c r="H6" s="5">
        <f t="shared" si="0"/>
        <v>14678.320000000009</v>
      </c>
      <c r="I6" s="5">
        <f t="shared" si="0"/>
        <v>14697.000000000009</v>
      </c>
      <c r="J6" s="5">
        <f t="shared" si="0"/>
        <v>14967.000000000009</v>
      </c>
      <c r="K6" s="5">
        <f t="shared" si="0"/>
        <v>14892.330000000009</v>
      </c>
      <c r="L6" s="5">
        <f t="shared" si="0"/>
        <v>14479.990000000009</v>
      </c>
      <c r="M6" s="5">
        <f t="shared" si="0"/>
        <v>14468.990000000009</v>
      </c>
      <c r="N6" s="5">
        <f t="shared" si="0"/>
        <v>13805.150000000009</v>
      </c>
      <c r="O6" s="7"/>
      <c r="P6" s="5"/>
    </row>
    <row r="7" spans="1:16" ht="13.8" x14ac:dyDescent="0.25">
      <c r="A7" s="6" t="s">
        <v>28</v>
      </c>
      <c r="B7" s="5">
        <v>1600</v>
      </c>
      <c r="C7" s="5">
        <v>475</v>
      </c>
      <c r="D7" s="5">
        <v>125</v>
      </c>
      <c r="E7" s="5">
        <v>280</v>
      </c>
      <c r="F7" s="5">
        <v>75</v>
      </c>
      <c r="G7" s="5"/>
      <c r="H7" s="5">
        <v>50</v>
      </c>
      <c r="I7" s="5">
        <v>270</v>
      </c>
      <c r="J7" s="5">
        <v>100</v>
      </c>
      <c r="K7" s="5"/>
      <c r="L7" s="5"/>
      <c r="M7" s="5"/>
      <c r="N7" s="5"/>
      <c r="O7" s="7"/>
      <c r="P7" s="5"/>
    </row>
    <row r="8" spans="1:16" ht="13.8" x14ac:dyDescent="0.25">
      <c r="A8" s="6" t="s">
        <v>29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7"/>
      <c r="P8" s="5"/>
    </row>
    <row r="9" spans="1:16" ht="13.8" x14ac:dyDescent="0.25">
      <c r="A9" s="6" t="s">
        <v>52</v>
      </c>
      <c r="B9" s="5">
        <v>345</v>
      </c>
      <c r="C9" s="5">
        <v>62.64</v>
      </c>
      <c r="D9" s="5">
        <v>396</v>
      </c>
      <c r="E9" s="5">
        <v>145.32</v>
      </c>
      <c r="F9" s="5">
        <v>66.319999999999993</v>
      </c>
      <c r="G9" s="5">
        <v>31.32</v>
      </c>
      <c r="H9" s="5">
        <v>31.32</v>
      </c>
      <c r="I9" s="5"/>
      <c r="J9" s="5">
        <v>174.67</v>
      </c>
      <c r="K9" s="5">
        <v>412.34</v>
      </c>
      <c r="L9" s="5">
        <v>11</v>
      </c>
      <c r="M9" s="5">
        <v>663.84</v>
      </c>
      <c r="N9" s="5"/>
      <c r="O9" s="7"/>
      <c r="P9" s="5"/>
    </row>
    <row r="10" spans="1:16" ht="13.8" x14ac:dyDescent="0.25">
      <c r="A10" s="4" t="s">
        <v>31</v>
      </c>
      <c r="B10" s="5">
        <f t="shared" ref="B10:N10" si="1">B6+B7-B9</f>
        <v>14424.920000000007</v>
      </c>
      <c r="C10" s="5">
        <f t="shared" si="1"/>
        <v>14837.280000000008</v>
      </c>
      <c r="D10" s="5">
        <f t="shared" si="1"/>
        <v>14566.280000000008</v>
      </c>
      <c r="E10" s="5">
        <f t="shared" si="1"/>
        <v>14700.960000000008</v>
      </c>
      <c r="F10" s="5">
        <f t="shared" si="1"/>
        <v>14709.640000000009</v>
      </c>
      <c r="G10" s="5">
        <f t="shared" si="1"/>
        <v>14678.320000000009</v>
      </c>
      <c r="H10" s="5">
        <f t="shared" si="1"/>
        <v>14697.000000000009</v>
      </c>
      <c r="I10" s="5">
        <f t="shared" si="1"/>
        <v>14967.000000000009</v>
      </c>
      <c r="J10" s="5">
        <f t="shared" si="1"/>
        <v>14892.330000000009</v>
      </c>
      <c r="K10" s="5">
        <f t="shared" si="1"/>
        <v>14479.990000000009</v>
      </c>
      <c r="L10" s="5">
        <f t="shared" si="1"/>
        <v>14468.990000000009</v>
      </c>
      <c r="M10" s="5">
        <f t="shared" si="1"/>
        <v>13805.150000000009</v>
      </c>
      <c r="N10" s="5">
        <f t="shared" si="1"/>
        <v>13805.150000000009</v>
      </c>
      <c r="O10" s="7"/>
      <c r="P10" s="5"/>
    </row>
    <row r="11" spans="1:16" ht="13.8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0" t="s">
        <v>35</v>
      </c>
    </row>
    <row r="12" spans="1:16" ht="13.8" x14ac:dyDescent="0.25">
      <c r="A12" s="3" t="s">
        <v>33</v>
      </c>
      <c r="B12" s="1" t="s">
        <v>0</v>
      </c>
      <c r="C12" s="1" t="s">
        <v>1</v>
      </c>
      <c r="D12" s="1" t="s">
        <v>2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11</v>
      </c>
      <c r="N12" s="1" t="s">
        <v>12</v>
      </c>
      <c r="O12" s="1" t="s">
        <v>34</v>
      </c>
      <c r="P12" s="31"/>
    </row>
    <row r="13" spans="1:16" ht="13.8" x14ac:dyDescent="0.25">
      <c r="A13" s="4" t="s">
        <v>14</v>
      </c>
      <c r="B13" s="5">
        <f>B6</f>
        <v>13169.920000000007</v>
      </c>
      <c r="C13" s="5">
        <f>C6</f>
        <v>14424.920000000007</v>
      </c>
      <c r="D13" s="5">
        <f t="shared" ref="D13:L13" si="2">D6</f>
        <v>14837.280000000008</v>
      </c>
      <c r="E13" s="5">
        <f t="shared" si="2"/>
        <v>14566.280000000008</v>
      </c>
      <c r="F13" s="5">
        <f t="shared" si="2"/>
        <v>14700.960000000008</v>
      </c>
      <c r="G13" s="5">
        <f t="shared" si="2"/>
        <v>14709.640000000009</v>
      </c>
      <c r="H13" s="5">
        <f t="shared" si="2"/>
        <v>14678.320000000009</v>
      </c>
      <c r="I13" s="5">
        <f t="shared" si="2"/>
        <v>14697.000000000009</v>
      </c>
      <c r="J13" s="5">
        <f t="shared" si="2"/>
        <v>14967.000000000009</v>
      </c>
      <c r="K13" s="5">
        <f t="shared" si="2"/>
        <v>14892.330000000009</v>
      </c>
      <c r="L13" s="5">
        <f t="shared" si="2"/>
        <v>14479.990000000009</v>
      </c>
      <c r="M13" s="5">
        <f>M6</f>
        <v>14468.990000000009</v>
      </c>
      <c r="N13" s="7">
        <f>N6</f>
        <v>13805.150000000009</v>
      </c>
      <c r="O13" s="4"/>
      <c r="P13" s="17"/>
    </row>
    <row r="14" spans="1:16" ht="13.8" x14ac:dyDescent="0.25">
      <c r="A14" s="4" t="s">
        <v>15</v>
      </c>
      <c r="B14" s="5"/>
      <c r="C14" s="5"/>
      <c r="D14" s="22"/>
      <c r="E14" s="5"/>
      <c r="F14" s="5"/>
      <c r="G14" s="5"/>
      <c r="H14" s="5"/>
      <c r="I14" s="5"/>
      <c r="J14" s="5"/>
      <c r="K14" s="5"/>
      <c r="L14" s="5"/>
      <c r="M14" s="5"/>
      <c r="N14" s="4"/>
      <c r="O14" s="4"/>
      <c r="P14" s="17"/>
    </row>
    <row r="15" spans="1:16" ht="13.8" x14ac:dyDescent="0.25">
      <c r="A15" s="18" t="s">
        <v>72</v>
      </c>
      <c r="B15" s="5"/>
      <c r="C15" s="5"/>
      <c r="D15" s="22"/>
      <c r="E15" s="5"/>
      <c r="F15" s="5"/>
      <c r="G15" s="5"/>
      <c r="H15" s="5"/>
      <c r="I15" s="5"/>
      <c r="J15" s="5"/>
      <c r="K15" s="5"/>
      <c r="L15" s="5"/>
      <c r="M15" s="5"/>
      <c r="N15" s="15">
        <f t="shared" ref="N15:N26" si="3">SUM(B15:M15)</f>
        <v>0</v>
      </c>
      <c r="O15" s="7">
        <v>0</v>
      </c>
      <c r="P15" s="5">
        <f t="shared" ref="P15:P27" si="4">SUM(N15-O15)</f>
        <v>0</v>
      </c>
    </row>
    <row r="16" spans="1:16" ht="13.8" x14ac:dyDescent="0.25">
      <c r="A16" s="6" t="s">
        <v>16</v>
      </c>
      <c r="B16" s="5">
        <v>1600</v>
      </c>
      <c r="C16" s="5">
        <v>475</v>
      </c>
      <c r="D16" s="5">
        <v>125</v>
      </c>
      <c r="E16" s="5">
        <v>100</v>
      </c>
      <c r="F16" s="5">
        <v>75</v>
      </c>
      <c r="G16" s="5"/>
      <c r="H16" s="5">
        <v>50</v>
      </c>
      <c r="I16" s="5">
        <v>100</v>
      </c>
      <c r="J16" s="5"/>
      <c r="K16" s="5"/>
      <c r="L16" s="5"/>
      <c r="M16" s="5"/>
      <c r="N16" s="15">
        <f t="shared" si="3"/>
        <v>2525</v>
      </c>
      <c r="O16" s="7">
        <v>2500</v>
      </c>
      <c r="P16" s="5">
        <f t="shared" si="4"/>
        <v>25</v>
      </c>
    </row>
    <row r="17" spans="1:16" ht="13.8" x14ac:dyDescent="0.25">
      <c r="A17" s="6" t="s">
        <v>17</v>
      </c>
      <c r="B17" s="6"/>
      <c r="C17" s="5"/>
      <c r="D17" s="23"/>
      <c r="E17" s="5">
        <v>180</v>
      </c>
      <c r="F17" s="5"/>
      <c r="G17" s="5"/>
      <c r="H17" s="5"/>
      <c r="I17" s="5">
        <v>170</v>
      </c>
      <c r="J17" s="5"/>
      <c r="K17" s="5"/>
      <c r="L17" s="5"/>
      <c r="M17" s="5"/>
      <c r="N17" s="15">
        <f t="shared" si="3"/>
        <v>350</v>
      </c>
      <c r="O17" s="7">
        <v>775</v>
      </c>
      <c r="P17" s="5">
        <f t="shared" si="4"/>
        <v>-425</v>
      </c>
    </row>
    <row r="18" spans="1:16" ht="13.8" x14ac:dyDescent="0.25">
      <c r="A18" s="6" t="s">
        <v>37</v>
      </c>
      <c r="B18" s="5"/>
      <c r="C18" s="5"/>
      <c r="D18" s="22"/>
      <c r="E18" s="5"/>
      <c r="F18" s="5"/>
      <c r="G18" s="5"/>
      <c r="H18" s="5"/>
      <c r="I18" s="5"/>
      <c r="J18" s="5"/>
      <c r="K18" s="5"/>
      <c r="L18" s="5"/>
      <c r="M18" s="5"/>
      <c r="N18" s="15">
        <f t="shared" si="3"/>
        <v>0</v>
      </c>
      <c r="O18" s="7">
        <v>0</v>
      </c>
      <c r="P18" s="5">
        <f t="shared" si="4"/>
        <v>0</v>
      </c>
    </row>
    <row r="19" spans="1:16" ht="13.8" x14ac:dyDescent="0.25">
      <c r="A19" s="6" t="s">
        <v>60</v>
      </c>
      <c r="B19" s="5"/>
      <c r="C19" s="5"/>
      <c r="D19" s="22"/>
      <c r="E19" s="5"/>
      <c r="F19" s="5"/>
      <c r="G19" s="5"/>
      <c r="H19" s="5"/>
      <c r="I19" s="5"/>
      <c r="J19" s="5"/>
      <c r="K19" s="5"/>
      <c r="L19" s="5"/>
      <c r="M19" s="5"/>
      <c r="N19" s="15">
        <f t="shared" si="3"/>
        <v>0</v>
      </c>
      <c r="O19" s="7">
        <v>250</v>
      </c>
      <c r="P19" s="5">
        <f t="shared" si="4"/>
        <v>-250</v>
      </c>
    </row>
    <row r="20" spans="1:16" ht="13.8" x14ac:dyDescent="0.25">
      <c r="A20" s="6" t="s">
        <v>18</v>
      </c>
      <c r="B20" s="5"/>
      <c r="C20" s="5"/>
      <c r="D20" s="22"/>
      <c r="E20" s="5"/>
      <c r="F20" s="5"/>
      <c r="G20" s="5"/>
      <c r="H20" s="5"/>
      <c r="I20" s="5"/>
      <c r="J20" s="5"/>
      <c r="K20" s="5"/>
      <c r="L20" s="5"/>
      <c r="M20" s="5"/>
      <c r="N20" s="15">
        <f t="shared" si="3"/>
        <v>0</v>
      </c>
      <c r="O20" s="19">
        <v>1000</v>
      </c>
      <c r="P20" s="5">
        <f t="shared" si="4"/>
        <v>-1000</v>
      </c>
    </row>
    <row r="21" spans="1:16" ht="13.8" x14ac:dyDescent="0.25">
      <c r="A21" s="6" t="s">
        <v>19</v>
      </c>
      <c r="B21" s="5"/>
      <c r="C21" s="5"/>
      <c r="D21" s="22"/>
      <c r="E21" s="5"/>
      <c r="F21" s="5"/>
      <c r="G21" s="5"/>
      <c r="H21" s="5"/>
      <c r="I21" s="5"/>
      <c r="J21" s="5"/>
      <c r="K21" s="5"/>
      <c r="L21" s="5"/>
      <c r="M21" s="5"/>
      <c r="N21" s="15">
        <f t="shared" si="3"/>
        <v>0</v>
      </c>
      <c r="O21" s="7">
        <v>0</v>
      </c>
      <c r="P21" s="5">
        <f t="shared" si="4"/>
        <v>0</v>
      </c>
    </row>
    <row r="22" spans="1:16" ht="13.8" x14ac:dyDescent="0.25">
      <c r="A22" s="6" t="s">
        <v>36</v>
      </c>
      <c r="B22" s="5"/>
      <c r="C22" s="5"/>
      <c r="D22" s="22"/>
      <c r="E22" s="5"/>
      <c r="F22" s="5"/>
      <c r="G22" s="5"/>
      <c r="H22" s="8"/>
      <c r="I22" s="5"/>
      <c r="J22" s="5"/>
      <c r="K22" s="5"/>
      <c r="L22" s="5"/>
      <c r="M22" s="5"/>
      <c r="N22" s="15">
        <f t="shared" si="3"/>
        <v>0</v>
      </c>
      <c r="O22" s="7">
        <v>0</v>
      </c>
      <c r="P22" s="5">
        <f t="shared" si="4"/>
        <v>0</v>
      </c>
    </row>
    <row r="23" spans="1:16" ht="13.8" x14ac:dyDescent="0.25">
      <c r="A23" s="6" t="s">
        <v>69</v>
      </c>
      <c r="B23" s="5"/>
      <c r="C23" s="5"/>
      <c r="D23" s="22"/>
      <c r="E23" s="5"/>
      <c r="F23" s="5"/>
      <c r="G23" s="5"/>
      <c r="H23" s="8"/>
      <c r="I23" s="5"/>
      <c r="J23" s="5">
        <v>100</v>
      </c>
      <c r="K23" s="5"/>
      <c r="L23" s="5"/>
      <c r="M23" s="5"/>
      <c r="N23" s="15">
        <f t="shared" si="3"/>
        <v>100</v>
      </c>
      <c r="O23" s="7">
        <v>200</v>
      </c>
      <c r="P23" s="5">
        <f t="shared" si="4"/>
        <v>-100</v>
      </c>
    </row>
    <row r="24" spans="1:16" ht="13.8" x14ac:dyDescent="0.25">
      <c r="A24" s="6" t="s">
        <v>47</v>
      </c>
      <c r="B24" s="5"/>
      <c r="C24" s="5"/>
      <c r="D24" s="22"/>
      <c r="E24" s="5"/>
      <c r="F24" s="5"/>
      <c r="G24" s="5"/>
      <c r="H24" s="5"/>
      <c r="I24" s="5"/>
      <c r="J24" s="5"/>
      <c r="K24" s="5"/>
      <c r="L24" s="5"/>
      <c r="M24" s="5"/>
      <c r="N24" s="15">
        <f t="shared" si="3"/>
        <v>0</v>
      </c>
      <c r="O24" s="7">
        <v>0</v>
      </c>
      <c r="P24" s="5">
        <f t="shared" si="4"/>
        <v>0</v>
      </c>
    </row>
    <row r="25" spans="1:16" ht="13.8" x14ac:dyDescent="0.25">
      <c r="A25" s="28" t="s">
        <v>77</v>
      </c>
      <c r="B25" s="5"/>
      <c r="C25" s="5"/>
      <c r="D25" s="23"/>
      <c r="E25" s="5"/>
      <c r="F25" s="5"/>
      <c r="G25" s="5"/>
      <c r="H25" s="5"/>
      <c r="I25" s="5"/>
      <c r="J25" s="5"/>
      <c r="K25" s="5"/>
      <c r="L25" s="5"/>
      <c r="M25" s="5"/>
      <c r="N25" s="15">
        <f t="shared" si="3"/>
        <v>0</v>
      </c>
      <c r="O25" s="19"/>
      <c r="P25" s="5"/>
    </row>
    <row r="26" spans="1:16" ht="13.8" x14ac:dyDescent="0.25">
      <c r="A26" s="18" t="s">
        <v>56</v>
      </c>
      <c r="B26" s="5"/>
      <c r="C26" s="5"/>
      <c r="D26" s="22"/>
      <c r="E26" s="5"/>
      <c r="F26" s="5"/>
      <c r="G26" s="5"/>
      <c r="H26" s="5"/>
      <c r="I26" s="5"/>
      <c r="J26" s="5"/>
      <c r="K26" s="5"/>
      <c r="L26" s="5"/>
      <c r="M26" s="5"/>
      <c r="N26" s="15">
        <f t="shared" si="3"/>
        <v>0</v>
      </c>
      <c r="O26" s="7">
        <v>0</v>
      </c>
      <c r="P26" s="5">
        <f t="shared" si="4"/>
        <v>0</v>
      </c>
    </row>
    <row r="27" spans="1:16" ht="13.8" x14ac:dyDescent="0.25">
      <c r="A27" s="4" t="s">
        <v>20</v>
      </c>
      <c r="B27" s="7">
        <f>SUM(B13:B26)</f>
        <v>14769.920000000007</v>
      </c>
      <c r="C27" s="7">
        <f>SUM(C13:C26)</f>
        <v>14899.920000000007</v>
      </c>
      <c r="D27" s="7">
        <f t="shared" ref="D27:M27" si="5">SUM(D13:D26)</f>
        <v>14962.280000000008</v>
      </c>
      <c r="E27" s="7">
        <f t="shared" si="5"/>
        <v>14846.280000000008</v>
      </c>
      <c r="F27" s="7">
        <f t="shared" si="5"/>
        <v>14775.960000000008</v>
      </c>
      <c r="G27" s="7">
        <f t="shared" si="5"/>
        <v>14709.640000000009</v>
      </c>
      <c r="H27" s="7">
        <f t="shared" si="5"/>
        <v>14728.320000000009</v>
      </c>
      <c r="I27" s="7">
        <f t="shared" si="5"/>
        <v>14967.000000000009</v>
      </c>
      <c r="J27" s="7">
        <f t="shared" si="5"/>
        <v>15067.000000000009</v>
      </c>
      <c r="K27" s="7">
        <f t="shared" si="5"/>
        <v>14892.330000000009</v>
      </c>
      <c r="L27" s="7">
        <f t="shared" si="5"/>
        <v>14479.990000000009</v>
      </c>
      <c r="M27" s="7">
        <f t="shared" si="5"/>
        <v>14468.990000000009</v>
      </c>
      <c r="N27" s="15">
        <f>SUM(N15:N26)</f>
        <v>2975</v>
      </c>
      <c r="O27" s="7">
        <f>SUM(O15:O26)</f>
        <v>4725</v>
      </c>
      <c r="P27" s="5">
        <f t="shared" si="4"/>
        <v>-1750</v>
      </c>
    </row>
    <row r="28" spans="1:16" ht="13.8" x14ac:dyDescent="0.25">
      <c r="A28" s="4" t="s">
        <v>21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  <c r="O28" s="7"/>
      <c r="P28" s="16"/>
    </row>
    <row r="29" spans="1:16" ht="13.8" x14ac:dyDescent="0.25">
      <c r="A29" s="18" t="s">
        <v>87</v>
      </c>
      <c r="B29" s="5"/>
      <c r="C29" s="5"/>
      <c r="D29" s="5"/>
      <c r="E29" s="5"/>
      <c r="F29" s="5"/>
      <c r="G29" s="5"/>
      <c r="H29" s="5"/>
      <c r="I29" s="5"/>
      <c r="J29" s="5">
        <v>100</v>
      </c>
      <c r="K29" s="5">
        <v>412.34</v>
      </c>
      <c r="L29" s="5"/>
      <c r="M29" s="5"/>
      <c r="N29" s="7">
        <f>SUM(B29:M29)</f>
        <v>512.33999999999992</v>
      </c>
      <c r="O29" s="7">
        <v>165</v>
      </c>
      <c r="P29" s="27">
        <f>SUM(N29-O29)</f>
        <v>347.33999999999992</v>
      </c>
    </row>
    <row r="30" spans="1:16" ht="13.8" x14ac:dyDescent="0.25">
      <c r="A30" s="18" t="s">
        <v>86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7">
        <f>SUM(B30:M30)</f>
        <v>0</v>
      </c>
      <c r="O30" s="7">
        <v>250</v>
      </c>
      <c r="P30" s="5">
        <f>SUM(N30-O30)</f>
        <v>-250</v>
      </c>
    </row>
    <row r="31" spans="1:16" ht="13.8" x14ac:dyDescent="0.25">
      <c r="A31" s="6" t="s">
        <v>53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5">
        <f t="shared" ref="N31:N46" si="6">SUM(B31:M31)</f>
        <v>0</v>
      </c>
      <c r="O31" s="7">
        <v>0</v>
      </c>
      <c r="P31" s="5">
        <f t="shared" ref="P31:P47" si="7">SUM(N31-O31)</f>
        <v>0</v>
      </c>
    </row>
    <row r="32" spans="1:16" ht="13.8" x14ac:dyDescent="0.25">
      <c r="A32" s="6" t="s">
        <v>32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>
        <v>500</v>
      </c>
      <c r="N32" s="15">
        <f t="shared" si="6"/>
        <v>500</v>
      </c>
      <c r="O32" s="7">
        <v>500</v>
      </c>
      <c r="P32" s="5">
        <f t="shared" si="7"/>
        <v>0</v>
      </c>
    </row>
    <row r="33" spans="1:16" ht="13.8" x14ac:dyDescent="0.25">
      <c r="A33" s="6" t="s">
        <v>59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5">
        <f t="shared" si="6"/>
        <v>0</v>
      </c>
      <c r="O33" s="7">
        <v>695</v>
      </c>
      <c r="P33" s="5">
        <f t="shared" si="7"/>
        <v>-695</v>
      </c>
    </row>
    <row r="34" spans="1:16" ht="13.8" x14ac:dyDescent="0.25">
      <c r="A34" s="6" t="s">
        <v>23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5">
        <f t="shared" si="6"/>
        <v>0</v>
      </c>
      <c r="O34" s="7">
        <v>0</v>
      </c>
      <c r="P34" s="5">
        <f t="shared" si="7"/>
        <v>0</v>
      </c>
    </row>
    <row r="35" spans="1:16" ht="13.8" x14ac:dyDescent="0.25">
      <c r="A35" s="6" t="s">
        <v>38</v>
      </c>
      <c r="B35" s="24"/>
      <c r="C35" s="24"/>
      <c r="D35" s="24">
        <v>146</v>
      </c>
      <c r="E35" s="5"/>
      <c r="F35" s="5"/>
      <c r="G35" s="5"/>
      <c r="H35" s="5"/>
      <c r="I35" s="5"/>
      <c r="J35" s="5">
        <v>19.600000000000001</v>
      </c>
      <c r="K35" s="5"/>
      <c r="L35" s="5"/>
      <c r="M35" s="5"/>
      <c r="N35" s="15">
        <f t="shared" si="6"/>
        <v>165.6</v>
      </c>
      <c r="O35" s="7">
        <v>200</v>
      </c>
      <c r="P35" s="5">
        <f t="shared" si="7"/>
        <v>-34.400000000000006</v>
      </c>
    </row>
    <row r="36" spans="1:16" ht="13.8" x14ac:dyDescent="0.25">
      <c r="A36" s="6" t="s">
        <v>39</v>
      </c>
      <c r="B36" s="24"/>
      <c r="C36" s="24"/>
      <c r="D36" s="24"/>
      <c r="E36" s="5"/>
      <c r="F36" s="5"/>
      <c r="G36" s="5"/>
      <c r="H36" s="5"/>
      <c r="I36" s="5"/>
      <c r="J36" s="5"/>
      <c r="K36" s="5"/>
      <c r="L36" s="5"/>
      <c r="M36" s="5"/>
      <c r="N36" s="15">
        <f t="shared" si="6"/>
        <v>0</v>
      </c>
      <c r="O36" s="7">
        <v>500</v>
      </c>
      <c r="P36" s="5">
        <f t="shared" si="7"/>
        <v>-500</v>
      </c>
    </row>
    <row r="37" spans="1:16" ht="13.8" x14ac:dyDescent="0.25">
      <c r="A37" s="6" t="s">
        <v>40</v>
      </c>
      <c r="B37" s="24"/>
      <c r="C37" s="24"/>
      <c r="D37" s="24"/>
      <c r="E37" s="5"/>
      <c r="F37" s="5"/>
      <c r="G37" s="5"/>
      <c r="H37" s="5"/>
      <c r="I37" s="5"/>
      <c r="J37" s="5">
        <v>23.75</v>
      </c>
      <c r="K37" s="5"/>
      <c r="L37" s="5">
        <v>11</v>
      </c>
      <c r="M37" s="5"/>
      <c r="N37" s="15">
        <f t="shared" si="6"/>
        <v>34.75</v>
      </c>
      <c r="O37" s="7">
        <v>1000</v>
      </c>
      <c r="P37" s="5">
        <f t="shared" si="7"/>
        <v>-965.25</v>
      </c>
    </row>
    <row r="38" spans="1:16" ht="13.8" x14ac:dyDescent="0.25">
      <c r="A38" s="6" t="s">
        <v>41</v>
      </c>
      <c r="B38" s="24"/>
      <c r="C38" s="24"/>
      <c r="D38" s="24"/>
      <c r="E38" s="5"/>
      <c r="F38" s="5">
        <v>35</v>
      </c>
      <c r="G38" s="5"/>
      <c r="H38" s="5"/>
      <c r="I38" s="5"/>
      <c r="J38" s="5"/>
      <c r="K38" s="5"/>
      <c r="L38" s="5"/>
      <c r="M38" s="5"/>
      <c r="N38" s="15">
        <f t="shared" si="6"/>
        <v>35</v>
      </c>
      <c r="O38" s="7">
        <v>100</v>
      </c>
      <c r="P38" s="5">
        <f t="shared" si="7"/>
        <v>-65</v>
      </c>
    </row>
    <row r="39" spans="1:16" ht="13.8" x14ac:dyDescent="0.25">
      <c r="A39" s="6" t="s">
        <v>90</v>
      </c>
      <c r="B39" s="24">
        <v>175</v>
      </c>
      <c r="C39" s="24"/>
      <c r="D39" s="24"/>
      <c r="E39" s="5"/>
      <c r="F39" s="5"/>
      <c r="G39" s="5"/>
      <c r="H39" s="5"/>
      <c r="I39" s="5"/>
      <c r="J39" s="5"/>
      <c r="K39" s="5"/>
      <c r="L39" s="5"/>
      <c r="M39" s="5"/>
      <c r="N39" s="15">
        <f t="shared" si="6"/>
        <v>175</v>
      </c>
      <c r="O39" s="19">
        <v>500</v>
      </c>
      <c r="P39" s="5">
        <f t="shared" si="7"/>
        <v>-325</v>
      </c>
    </row>
    <row r="40" spans="1:16" ht="13.8" x14ac:dyDescent="0.25">
      <c r="A40" s="6" t="s">
        <v>43</v>
      </c>
      <c r="B40" s="24"/>
      <c r="C40" s="24"/>
      <c r="D40" s="24"/>
      <c r="E40" s="5"/>
      <c r="F40" s="5"/>
      <c r="G40" s="5"/>
      <c r="H40" s="5"/>
      <c r="I40" s="5"/>
      <c r="J40" s="5"/>
      <c r="K40" s="5"/>
      <c r="L40" s="5"/>
      <c r="M40" s="5">
        <v>50</v>
      </c>
      <c r="N40" s="15">
        <f t="shared" si="6"/>
        <v>50</v>
      </c>
      <c r="O40" s="19">
        <v>100</v>
      </c>
      <c r="P40" s="5">
        <f t="shared" si="7"/>
        <v>-50</v>
      </c>
    </row>
    <row r="41" spans="1:16" ht="13.8" x14ac:dyDescent="0.25">
      <c r="A41" s="6" t="s">
        <v>78</v>
      </c>
      <c r="B41" s="24"/>
      <c r="C41" s="24"/>
      <c r="D41" s="24">
        <v>250</v>
      </c>
      <c r="E41" s="5"/>
      <c r="F41" s="5"/>
      <c r="G41" s="5"/>
      <c r="H41" s="5"/>
      <c r="I41" s="5"/>
      <c r="J41" s="5"/>
      <c r="K41" s="5"/>
      <c r="L41" s="5"/>
      <c r="M41" s="5"/>
      <c r="N41" s="15">
        <f t="shared" si="6"/>
        <v>250</v>
      </c>
      <c r="O41" s="19">
        <v>250</v>
      </c>
      <c r="P41" s="5">
        <f t="shared" si="7"/>
        <v>0</v>
      </c>
    </row>
    <row r="42" spans="1:16" ht="13.8" x14ac:dyDescent="0.25">
      <c r="A42" s="6" t="s">
        <v>57</v>
      </c>
      <c r="B42" s="24"/>
      <c r="C42" s="24">
        <v>62.64</v>
      </c>
      <c r="D42" s="24"/>
      <c r="E42" s="5">
        <v>45.32</v>
      </c>
      <c r="F42" s="5">
        <v>31.32</v>
      </c>
      <c r="G42" s="5">
        <v>31.32</v>
      </c>
      <c r="H42" s="5">
        <v>31.32</v>
      </c>
      <c r="I42" s="5"/>
      <c r="J42" s="5">
        <v>31.32</v>
      </c>
      <c r="K42" s="5"/>
      <c r="L42" s="5"/>
      <c r="M42" s="5">
        <v>113.84</v>
      </c>
      <c r="N42" s="15">
        <f t="shared" si="6"/>
        <v>347.08</v>
      </c>
      <c r="O42" s="19">
        <v>400</v>
      </c>
      <c r="P42" s="5">
        <f t="shared" si="7"/>
        <v>-52.920000000000016</v>
      </c>
    </row>
    <row r="43" spans="1:16" ht="13.8" x14ac:dyDescent="0.25">
      <c r="A43" s="6" t="s">
        <v>46</v>
      </c>
      <c r="B43" s="24"/>
      <c r="C43" s="24"/>
      <c r="D43" s="24"/>
      <c r="E43" s="5"/>
      <c r="F43" s="5"/>
      <c r="G43" s="5"/>
      <c r="H43" s="5"/>
      <c r="I43" s="5"/>
      <c r="J43" s="5"/>
      <c r="K43" s="5"/>
      <c r="L43" s="5"/>
      <c r="M43" s="5"/>
      <c r="N43" s="15">
        <f t="shared" si="6"/>
        <v>0</v>
      </c>
      <c r="O43" s="7">
        <v>1000</v>
      </c>
      <c r="P43" s="5">
        <f t="shared" si="7"/>
        <v>-1000</v>
      </c>
    </row>
    <row r="44" spans="1:16" ht="13.8" x14ac:dyDescent="0.25">
      <c r="A44" s="6" t="s">
        <v>47</v>
      </c>
      <c r="B44" s="24"/>
      <c r="C44" s="24"/>
      <c r="D44" s="24"/>
      <c r="E44" s="5">
        <v>100</v>
      </c>
      <c r="F44" s="5"/>
      <c r="G44" s="5"/>
      <c r="H44" s="5"/>
      <c r="I44" s="5"/>
      <c r="J44" s="5"/>
      <c r="K44" s="5"/>
      <c r="L44" s="5"/>
      <c r="M44" s="5"/>
      <c r="N44" s="15">
        <f t="shared" si="6"/>
        <v>100</v>
      </c>
      <c r="O44" s="7">
        <v>0</v>
      </c>
      <c r="P44" s="5">
        <f t="shared" si="7"/>
        <v>100</v>
      </c>
    </row>
    <row r="45" spans="1:16" ht="13.8" x14ac:dyDescent="0.25">
      <c r="A45" s="28" t="s">
        <v>73</v>
      </c>
      <c r="B45" s="24"/>
      <c r="C45" s="24"/>
      <c r="D45" s="24"/>
      <c r="E45" s="5"/>
      <c r="F45" s="5"/>
      <c r="G45" s="5"/>
      <c r="H45" s="5"/>
      <c r="I45" s="5"/>
      <c r="J45" s="5"/>
      <c r="K45" s="5"/>
      <c r="L45" s="5"/>
      <c r="M45" s="5"/>
      <c r="N45" s="15">
        <f t="shared" si="6"/>
        <v>0</v>
      </c>
      <c r="O45" s="19">
        <v>600</v>
      </c>
      <c r="P45" s="5">
        <f t="shared" si="7"/>
        <v>-600</v>
      </c>
    </row>
    <row r="46" spans="1:16" ht="13.8" x14ac:dyDescent="0.25">
      <c r="A46" s="6" t="s">
        <v>66</v>
      </c>
      <c r="B46" s="24">
        <v>170</v>
      </c>
      <c r="C46" s="24"/>
      <c r="D46" s="24"/>
      <c r="E46" s="5"/>
      <c r="F46" s="5"/>
      <c r="G46" s="5"/>
      <c r="H46" s="5"/>
      <c r="I46" s="5"/>
      <c r="J46" s="5"/>
      <c r="K46" s="5"/>
      <c r="L46" s="5"/>
      <c r="M46" s="5"/>
      <c r="N46" s="15">
        <f t="shared" si="6"/>
        <v>170</v>
      </c>
      <c r="O46" s="7">
        <v>170</v>
      </c>
      <c r="P46" s="5">
        <f t="shared" si="7"/>
        <v>0</v>
      </c>
    </row>
    <row r="47" spans="1:16" ht="13.8" x14ac:dyDescent="0.25">
      <c r="A47" s="4" t="s">
        <v>20</v>
      </c>
      <c r="B47" s="7">
        <f t="shared" ref="B47:M47" si="8">SUM(B29:B46)</f>
        <v>345</v>
      </c>
      <c r="C47" s="7">
        <f t="shared" si="8"/>
        <v>62.64</v>
      </c>
      <c r="D47" s="7">
        <f t="shared" si="8"/>
        <v>396</v>
      </c>
      <c r="E47" s="7">
        <f t="shared" si="8"/>
        <v>145.32</v>
      </c>
      <c r="F47" s="7">
        <f t="shared" si="8"/>
        <v>66.319999999999993</v>
      </c>
      <c r="G47" s="7">
        <f t="shared" si="8"/>
        <v>31.32</v>
      </c>
      <c r="H47" s="7">
        <f t="shared" si="8"/>
        <v>31.32</v>
      </c>
      <c r="I47" s="7">
        <f t="shared" si="8"/>
        <v>0</v>
      </c>
      <c r="J47" s="7">
        <f t="shared" si="8"/>
        <v>174.67</v>
      </c>
      <c r="K47" s="7">
        <f t="shared" si="8"/>
        <v>412.34</v>
      </c>
      <c r="L47" s="7">
        <f t="shared" si="8"/>
        <v>11</v>
      </c>
      <c r="M47" s="7">
        <f t="shared" si="8"/>
        <v>663.84</v>
      </c>
      <c r="N47" s="7">
        <f>SUM(N31:N46)</f>
        <v>1827.4299999999998</v>
      </c>
      <c r="O47" s="7">
        <f>SUM(O31:O46)</f>
        <v>6015</v>
      </c>
      <c r="P47" s="5">
        <f t="shared" si="7"/>
        <v>-4187.57</v>
      </c>
    </row>
    <row r="48" spans="1:16" ht="13.8" x14ac:dyDescent="0.25">
      <c r="A48" s="4" t="s">
        <v>24</v>
      </c>
      <c r="B48" s="5">
        <f>SUM(B27-B47)</f>
        <v>14424.920000000007</v>
      </c>
      <c r="C48" s="5">
        <f t="shared" ref="C48:O48" si="9">SUM(C27-C47)</f>
        <v>14837.280000000008</v>
      </c>
      <c r="D48" s="5">
        <f t="shared" si="9"/>
        <v>14566.280000000008</v>
      </c>
      <c r="E48" s="5">
        <f t="shared" si="9"/>
        <v>14700.960000000008</v>
      </c>
      <c r="F48" s="5">
        <f t="shared" si="9"/>
        <v>14709.640000000009</v>
      </c>
      <c r="G48" s="5">
        <f t="shared" si="9"/>
        <v>14678.320000000009</v>
      </c>
      <c r="H48" s="5">
        <f t="shared" si="9"/>
        <v>14697.000000000009</v>
      </c>
      <c r="I48" s="5">
        <f t="shared" si="9"/>
        <v>14967.000000000009</v>
      </c>
      <c r="J48" s="5">
        <f t="shared" si="9"/>
        <v>14892.330000000009</v>
      </c>
      <c r="K48" s="5">
        <f t="shared" si="9"/>
        <v>14479.990000000009</v>
      </c>
      <c r="L48" s="5">
        <f t="shared" si="9"/>
        <v>14468.990000000009</v>
      </c>
      <c r="M48" s="5">
        <f t="shared" si="9"/>
        <v>13805.150000000009</v>
      </c>
      <c r="N48" s="5">
        <f t="shared" si="9"/>
        <v>1147.5700000000002</v>
      </c>
      <c r="O48" s="5">
        <f t="shared" si="9"/>
        <v>-1290</v>
      </c>
      <c r="P48" s="7"/>
    </row>
    <row r="49" spans="1:16" ht="13.8" x14ac:dyDescent="0.2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1"/>
      <c r="N49" s="12"/>
      <c r="O49" s="12"/>
      <c r="P49" s="10"/>
    </row>
    <row r="50" spans="1:16" ht="13.8" x14ac:dyDescent="0.25">
      <c r="A50" s="13" t="s">
        <v>80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2"/>
      <c r="P50" s="10"/>
    </row>
    <row r="51" spans="1:16" ht="13.8" x14ac:dyDescent="0.25">
      <c r="A51" s="9" t="s">
        <v>81</v>
      </c>
      <c r="B51" s="10" t="s">
        <v>93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9"/>
      <c r="O51" s="9"/>
      <c r="P51" s="9"/>
    </row>
    <row r="52" spans="1:16" ht="13.8" x14ac:dyDescent="0.25">
      <c r="A52" s="21" t="s">
        <v>92</v>
      </c>
    </row>
  </sheetData>
  <mergeCells count="3">
    <mergeCell ref="A1:P1"/>
    <mergeCell ref="A2:P2"/>
    <mergeCell ref="P11:P12"/>
  </mergeCells>
  <pageMargins left="0.7" right="0.7" top="0.75" bottom="0.75" header="0.3" footer="0.3"/>
  <pageSetup scale="53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zoomScale="75" zoomScaleNormal="75" workbookViewId="0">
      <selection activeCell="M6" sqref="M6"/>
    </sheetView>
  </sheetViews>
  <sheetFormatPr defaultRowHeight="13.2" x14ac:dyDescent="0.25"/>
  <cols>
    <col min="1" max="1" width="29.5546875" customWidth="1"/>
    <col min="2" max="2" width="9.88671875" bestFit="1" customWidth="1"/>
    <col min="3" max="13" width="10.88671875" customWidth="1"/>
    <col min="14" max="14" width="9.6640625" customWidth="1"/>
    <col min="15" max="15" width="11.88671875" bestFit="1" customWidth="1"/>
    <col min="16" max="16" width="12.88671875" customWidth="1"/>
    <col min="17" max="17" width="0.5546875" customWidth="1"/>
    <col min="18" max="18" width="33.44140625" hidden="1" customWidth="1"/>
    <col min="19" max="19" width="5.88671875" hidden="1" customWidth="1"/>
  </cols>
  <sheetData>
    <row r="1" spans="1:19" ht="13.8" x14ac:dyDescent="0.2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9" ht="13.8" x14ac:dyDescent="0.25">
      <c r="A2" s="29" t="s">
        <v>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9" ht="13.8" x14ac:dyDescent="0.25">
      <c r="A3" s="13" t="s">
        <v>48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9"/>
      <c r="O3" s="12"/>
      <c r="P3" s="10"/>
    </row>
    <row r="4" spans="1:19" ht="13.8" x14ac:dyDescent="0.25">
      <c r="A4" s="14" t="s">
        <v>76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2"/>
      <c r="P4" s="10"/>
    </row>
    <row r="5" spans="1:19" ht="13.8" x14ac:dyDescent="0.25">
      <c r="A5" s="6" t="s">
        <v>49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7"/>
      <c r="P5" s="5"/>
    </row>
    <row r="6" spans="1:19" ht="13.8" x14ac:dyDescent="0.25">
      <c r="A6" s="4" t="s">
        <v>27</v>
      </c>
      <c r="B6" s="5">
        <f>'2013'!M10</f>
        <v>15420.510000000006</v>
      </c>
      <c r="C6" s="5">
        <f>B10</f>
        <v>15201.650000000005</v>
      </c>
      <c r="D6" s="5">
        <f>C10</f>
        <v>17176.650000000005</v>
      </c>
      <c r="E6" s="5">
        <f>D10</f>
        <v>16992.130000000005</v>
      </c>
      <c r="F6" s="5">
        <f>E10</f>
        <v>17318.290000000005</v>
      </c>
      <c r="G6" s="5">
        <f t="shared" ref="G6:N6" si="0">F10</f>
        <v>17307.290000000005</v>
      </c>
      <c r="H6" s="5">
        <f t="shared" si="0"/>
        <v>17169.940000000006</v>
      </c>
      <c r="I6" s="5">
        <f t="shared" si="0"/>
        <v>17169.940000000006</v>
      </c>
      <c r="J6" s="5">
        <f t="shared" si="0"/>
        <v>14339.940000000006</v>
      </c>
      <c r="K6" s="5">
        <f t="shared" si="0"/>
        <v>14565.800000000007</v>
      </c>
      <c r="L6" s="5">
        <f t="shared" si="0"/>
        <v>14119.930000000008</v>
      </c>
      <c r="M6" s="5">
        <f t="shared" si="0"/>
        <v>14101.030000000008</v>
      </c>
      <c r="N6" s="5">
        <f t="shared" si="0"/>
        <v>13169.920000000007</v>
      </c>
      <c r="O6" s="7"/>
      <c r="P6" s="5"/>
    </row>
    <row r="7" spans="1:19" ht="13.8" x14ac:dyDescent="0.25">
      <c r="A7" s="6" t="s">
        <v>28</v>
      </c>
      <c r="B7" s="5"/>
      <c r="C7" s="5">
        <v>1975</v>
      </c>
      <c r="D7" s="5"/>
      <c r="E7" s="5">
        <v>620</v>
      </c>
      <c r="F7" s="5"/>
      <c r="G7" s="5"/>
      <c r="H7" s="5"/>
      <c r="I7" s="5">
        <v>170</v>
      </c>
      <c r="J7" s="5">
        <v>956</v>
      </c>
      <c r="K7" s="5">
        <v>589</v>
      </c>
      <c r="L7" s="5">
        <v>59</v>
      </c>
      <c r="M7" s="5"/>
      <c r="N7" s="5"/>
      <c r="O7" s="7"/>
      <c r="P7" s="5"/>
    </row>
    <row r="8" spans="1:19" ht="13.8" x14ac:dyDescent="0.25">
      <c r="A8" s="6" t="s">
        <v>29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7"/>
      <c r="P8" s="5"/>
    </row>
    <row r="9" spans="1:19" ht="13.8" x14ac:dyDescent="0.25">
      <c r="A9" s="6" t="s">
        <v>52</v>
      </c>
      <c r="B9" s="5">
        <v>218.86</v>
      </c>
      <c r="C9" s="5"/>
      <c r="D9" s="5">
        <v>184.52</v>
      </c>
      <c r="E9" s="5">
        <v>293.83999999999997</v>
      </c>
      <c r="F9" s="5">
        <v>11</v>
      </c>
      <c r="G9" s="5">
        <v>137.35</v>
      </c>
      <c r="H9" s="5"/>
      <c r="I9" s="5">
        <v>3000</v>
      </c>
      <c r="J9" s="5">
        <v>730.14</v>
      </c>
      <c r="K9" s="5">
        <v>1034.8699999999999</v>
      </c>
      <c r="L9" s="5">
        <v>77.900000000000006</v>
      </c>
      <c r="M9" s="5">
        <v>931.11</v>
      </c>
      <c r="N9" s="5"/>
      <c r="O9" s="7"/>
      <c r="P9" s="5"/>
    </row>
    <row r="10" spans="1:19" ht="13.8" x14ac:dyDescent="0.25">
      <c r="A10" s="4" t="s">
        <v>31</v>
      </c>
      <c r="B10" s="5">
        <f t="shared" ref="B10:N10" si="1">B6+B7-B9</f>
        <v>15201.650000000005</v>
      </c>
      <c r="C10" s="5">
        <f t="shared" si="1"/>
        <v>17176.650000000005</v>
      </c>
      <c r="D10" s="5">
        <f t="shared" si="1"/>
        <v>16992.130000000005</v>
      </c>
      <c r="E10" s="5">
        <f t="shared" si="1"/>
        <v>17318.290000000005</v>
      </c>
      <c r="F10" s="5">
        <f t="shared" si="1"/>
        <v>17307.290000000005</v>
      </c>
      <c r="G10" s="5">
        <f t="shared" si="1"/>
        <v>17169.940000000006</v>
      </c>
      <c r="H10" s="5">
        <f t="shared" si="1"/>
        <v>17169.940000000006</v>
      </c>
      <c r="I10" s="5">
        <f t="shared" si="1"/>
        <v>14339.940000000006</v>
      </c>
      <c r="J10" s="5">
        <f t="shared" si="1"/>
        <v>14565.800000000007</v>
      </c>
      <c r="K10" s="5">
        <f t="shared" si="1"/>
        <v>14119.930000000008</v>
      </c>
      <c r="L10" s="5">
        <f t="shared" si="1"/>
        <v>14101.030000000008</v>
      </c>
      <c r="M10" s="5">
        <f t="shared" si="1"/>
        <v>13169.920000000007</v>
      </c>
      <c r="N10" s="5">
        <f t="shared" si="1"/>
        <v>13169.920000000007</v>
      </c>
      <c r="O10" s="7"/>
      <c r="P10" s="5"/>
    </row>
    <row r="11" spans="1:19" ht="13.8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0" t="s">
        <v>35</v>
      </c>
    </row>
    <row r="12" spans="1:19" ht="13.8" x14ac:dyDescent="0.25">
      <c r="A12" s="3" t="s">
        <v>33</v>
      </c>
      <c r="B12" s="1" t="s">
        <v>0</v>
      </c>
      <c r="C12" s="1" t="s">
        <v>1</v>
      </c>
      <c r="D12" s="1" t="s">
        <v>2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11</v>
      </c>
      <c r="N12" s="1" t="s">
        <v>12</v>
      </c>
      <c r="O12" s="1" t="s">
        <v>34</v>
      </c>
      <c r="P12" s="31"/>
    </row>
    <row r="13" spans="1:19" ht="13.8" x14ac:dyDescent="0.25">
      <c r="A13" s="4" t="s">
        <v>14</v>
      </c>
      <c r="B13" s="5">
        <f>B6</f>
        <v>15420.510000000006</v>
      </c>
      <c r="C13" s="5">
        <f>C6</f>
        <v>15201.650000000005</v>
      </c>
      <c r="D13" s="5">
        <f t="shared" ref="D13:L13" si="2">D6</f>
        <v>17176.650000000005</v>
      </c>
      <c r="E13" s="5">
        <f t="shared" si="2"/>
        <v>16992.130000000005</v>
      </c>
      <c r="F13" s="5">
        <f t="shared" si="2"/>
        <v>17318.290000000005</v>
      </c>
      <c r="G13" s="5">
        <f t="shared" si="2"/>
        <v>17307.290000000005</v>
      </c>
      <c r="H13" s="5">
        <f t="shared" si="2"/>
        <v>17169.940000000006</v>
      </c>
      <c r="I13" s="5">
        <f t="shared" si="2"/>
        <v>17169.940000000006</v>
      </c>
      <c r="J13" s="5">
        <f t="shared" si="2"/>
        <v>14339.940000000006</v>
      </c>
      <c r="K13" s="5">
        <f t="shared" si="2"/>
        <v>14565.800000000007</v>
      </c>
      <c r="L13" s="5">
        <f t="shared" si="2"/>
        <v>14119.930000000008</v>
      </c>
      <c r="M13" s="5">
        <f>M6</f>
        <v>14101.030000000008</v>
      </c>
      <c r="N13" s="7">
        <f>N6</f>
        <v>13169.920000000007</v>
      </c>
      <c r="O13" s="4"/>
      <c r="P13" s="17"/>
    </row>
    <row r="14" spans="1:19" ht="13.8" x14ac:dyDescent="0.25">
      <c r="A14" s="4" t="s">
        <v>15</v>
      </c>
      <c r="B14" s="5"/>
      <c r="C14" s="5"/>
      <c r="D14" s="22"/>
      <c r="E14" s="5"/>
      <c r="F14" s="5"/>
      <c r="G14" s="5"/>
      <c r="H14" s="5"/>
      <c r="I14" s="5"/>
      <c r="J14" s="5"/>
      <c r="K14" s="5"/>
      <c r="L14" s="5"/>
      <c r="M14" s="5"/>
      <c r="N14" s="4"/>
      <c r="O14" s="4"/>
      <c r="P14" s="17"/>
    </row>
    <row r="15" spans="1:19" ht="13.8" x14ac:dyDescent="0.25">
      <c r="A15" s="18" t="s">
        <v>72</v>
      </c>
      <c r="B15" s="5"/>
      <c r="C15" s="5"/>
      <c r="D15" s="22"/>
      <c r="E15" s="5"/>
      <c r="F15" s="5"/>
      <c r="G15" s="5"/>
      <c r="H15" s="5"/>
      <c r="I15" s="5"/>
      <c r="J15" s="5"/>
      <c r="K15" s="5"/>
      <c r="L15" s="5"/>
      <c r="M15" s="5"/>
      <c r="N15" s="15">
        <f t="shared" ref="N15:N26" si="3">SUM(B15:M15)</f>
        <v>0</v>
      </c>
      <c r="O15" s="7">
        <v>0</v>
      </c>
      <c r="P15" s="5">
        <f t="shared" ref="P15:P27" si="4">SUM(N15-O15)</f>
        <v>0</v>
      </c>
    </row>
    <row r="16" spans="1:19" ht="13.8" x14ac:dyDescent="0.25">
      <c r="A16" s="6" t="s">
        <v>16</v>
      </c>
      <c r="B16" s="5"/>
      <c r="C16" s="5">
        <v>1925</v>
      </c>
      <c r="D16" s="5"/>
      <c r="E16" s="5">
        <v>425</v>
      </c>
      <c r="F16" s="5"/>
      <c r="G16" s="5"/>
      <c r="H16" s="5"/>
      <c r="I16" s="5"/>
      <c r="J16" s="5">
        <v>75</v>
      </c>
      <c r="K16" s="5"/>
      <c r="L16" s="5"/>
      <c r="M16" s="5"/>
      <c r="N16" s="15">
        <f t="shared" si="3"/>
        <v>2425</v>
      </c>
      <c r="O16" s="7">
        <v>2600</v>
      </c>
      <c r="P16" s="5">
        <f t="shared" si="4"/>
        <v>-175</v>
      </c>
      <c r="R16" t="s">
        <v>63</v>
      </c>
      <c r="S16">
        <f>44*10</f>
        <v>440</v>
      </c>
    </row>
    <row r="17" spans="1:19" ht="13.8" x14ac:dyDescent="0.25">
      <c r="A17" s="6" t="s">
        <v>17</v>
      </c>
      <c r="B17" s="6"/>
      <c r="C17" s="5"/>
      <c r="D17" s="23"/>
      <c r="E17" s="5">
        <v>195</v>
      </c>
      <c r="F17" s="5"/>
      <c r="G17" s="5"/>
      <c r="H17" s="5"/>
      <c r="I17" s="5">
        <v>170</v>
      </c>
      <c r="J17" s="5"/>
      <c r="K17" s="5"/>
      <c r="L17" s="5"/>
      <c r="M17" s="5"/>
      <c r="N17" s="15">
        <f t="shared" si="3"/>
        <v>365</v>
      </c>
      <c r="O17" s="7">
        <v>775</v>
      </c>
      <c r="P17" s="5">
        <f t="shared" si="4"/>
        <v>-410</v>
      </c>
      <c r="R17" t="s">
        <v>64</v>
      </c>
      <c r="S17">
        <f>30*40</f>
        <v>1200</v>
      </c>
    </row>
    <row r="18" spans="1:19" ht="13.8" x14ac:dyDescent="0.25">
      <c r="A18" s="6" t="s">
        <v>37</v>
      </c>
      <c r="B18" s="5"/>
      <c r="C18" s="5"/>
      <c r="D18" s="22"/>
      <c r="E18" s="5"/>
      <c r="F18" s="5"/>
      <c r="G18" s="5"/>
      <c r="H18" s="5"/>
      <c r="I18" s="5"/>
      <c r="J18" s="5"/>
      <c r="K18" s="5"/>
      <c r="L18" s="5"/>
      <c r="M18" s="5"/>
      <c r="N18" s="15">
        <f t="shared" si="3"/>
        <v>0</v>
      </c>
      <c r="O18" s="7">
        <v>0</v>
      </c>
      <c r="P18" s="5">
        <f t="shared" si="4"/>
        <v>0</v>
      </c>
    </row>
    <row r="19" spans="1:19" ht="13.8" x14ac:dyDescent="0.25">
      <c r="A19" s="6" t="s">
        <v>60</v>
      </c>
      <c r="B19" s="5"/>
      <c r="C19" s="5"/>
      <c r="D19" s="22"/>
      <c r="E19" s="5"/>
      <c r="F19" s="5"/>
      <c r="G19" s="5"/>
      <c r="H19" s="5"/>
      <c r="I19" s="5"/>
      <c r="J19" s="5"/>
      <c r="K19" s="5"/>
      <c r="L19" s="5"/>
      <c r="M19" s="5"/>
      <c r="N19" s="15">
        <f t="shared" si="3"/>
        <v>0</v>
      </c>
      <c r="O19" s="7">
        <v>250</v>
      </c>
      <c r="P19" s="5">
        <f t="shared" si="4"/>
        <v>-250</v>
      </c>
      <c r="R19" t="s">
        <v>70</v>
      </c>
    </row>
    <row r="20" spans="1:19" ht="13.8" x14ac:dyDescent="0.25">
      <c r="A20" s="6" t="s">
        <v>18</v>
      </c>
      <c r="B20" s="5"/>
      <c r="C20" s="5"/>
      <c r="D20" s="22"/>
      <c r="E20" s="5"/>
      <c r="F20" s="5"/>
      <c r="G20" s="5"/>
      <c r="H20" s="5"/>
      <c r="I20" s="5"/>
      <c r="J20" s="5">
        <v>881</v>
      </c>
      <c r="K20" s="5">
        <v>589</v>
      </c>
      <c r="L20" s="5">
        <v>59</v>
      </c>
      <c r="M20" s="5"/>
      <c r="N20" s="15">
        <f t="shared" si="3"/>
        <v>1529</v>
      </c>
      <c r="O20" s="19">
        <v>1000</v>
      </c>
      <c r="P20" s="5">
        <f t="shared" si="4"/>
        <v>529</v>
      </c>
      <c r="R20" t="s">
        <v>65</v>
      </c>
    </row>
    <row r="21" spans="1:19" ht="13.8" x14ac:dyDescent="0.25">
      <c r="A21" s="6" t="s">
        <v>19</v>
      </c>
      <c r="B21" s="5"/>
      <c r="C21" s="5"/>
      <c r="D21" s="22"/>
      <c r="E21" s="5"/>
      <c r="F21" s="5"/>
      <c r="G21" s="5"/>
      <c r="H21" s="5"/>
      <c r="I21" s="5"/>
      <c r="J21" s="5"/>
      <c r="K21" s="5"/>
      <c r="L21" s="5"/>
      <c r="M21" s="5"/>
      <c r="N21" s="15">
        <f t="shared" si="3"/>
        <v>0</v>
      </c>
      <c r="O21" s="7">
        <v>0</v>
      </c>
      <c r="P21" s="5">
        <f t="shared" si="4"/>
        <v>0</v>
      </c>
    </row>
    <row r="22" spans="1:19" ht="13.8" x14ac:dyDescent="0.25">
      <c r="A22" s="6" t="s">
        <v>36</v>
      </c>
      <c r="B22" s="5"/>
      <c r="C22" s="5"/>
      <c r="D22" s="22"/>
      <c r="E22" s="5"/>
      <c r="F22" s="5"/>
      <c r="G22" s="5"/>
      <c r="H22" s="8"/>
      <c r="I22" s="5"/>
      <c r="J22" s="5"/>
      <c r="K22" s="5"/>
      <c r="L22" s="5"/>
      <c r="M22" s="5"/>
      <c r="N22" s="15">
        <f t="shared" si="3"/>
        <v>0</v>
      </c>
      <c r="O22" s="7">
        <v>0</v>
      </c>
      <c r="P22" s="5">
        <f t="shared" si="4"/>
        <v>0</v>
      </c>
    </row>
    <row r="23" spans="1:19" ht="13.8" x14ac:dyDescent="0.25">
      <c r="A23" s="6" t="s">
        <v>69</v>
      </c>
      <c r="B23" s="5"/>
      <c r="C23" s="5">
        <v>50</v>
      </c>
      <c r="D23" s="22"/>
      <c r="E23" s="5"/>
      <c r="F23" s="5"/>
      <c r="G23" s="5"/>
      <c r="H23" s="8"/>
      <c r="I23" s="5"/>
      <c r="J23" s="5"/>
      <c r="K23" s="5"/>
      <c r="L23" s="5"/>
      <c r="M23" s="5"/>
      <c r="N23" s="15">
        <f t="shared" si="3"/>
        <v>50</v>
      </c>
      <c r="O23" s="7">
        <v>200</v>
      </c>
      <c r="P23" s="5">
        <f t="shared" si="4"/>
        <v>-150</v>
      </c>
    </row>
    <row r="24" spans="1:19" ht="13.8" x14ac:dyDescent="0.25">
      <c r="A24" s="6" t="s">
        <v>47</v>
      </c>
      <c r="B24" s="5"/>
      <c r="C24" s="5"/>
      <c r="D24" s="22"/>
      <c r="E24" s="5"/>
      <c r="F24" s="5"/>
      <c r="G24" s="5"/>
      <c r="H24" s="5"/>
      <c r="I24" s="5"/>
      <c r="J24" s="5"/>
      <c r="K24" s="5"/>
      <c r="L24" s="5"/>
      <c r="M24" s="5"/>
      <c r="N24" s="15">
        <f t="shared" si="3"/>
        <v>0</v>
      </c>
      <c r="O24" s="7">
        <v>0</v>
      </c>
      <c r="P24" s="5">
        <f t="shared" si="4"/>
        <v>0</v>
      </c>
    </row>
    <row r="25" spans="1:19" ht="13.8" x14ac:dyDescent="0.25">
      <c r="A25" s="6" t="s">
        <v>77</v>
      </c>
      <c r="B25" s="5"/>
      <c r="C25" s="5"/>
      <c r="D25" s="23"/>
      <c r="E25" s="5"/>
      <c r="F25" s="5"/>
      <c r="G25" s="5"/>
      <c r="H25" s="5"/>
      <c r="I25" s="5"/>
      <c r="J25" s="5"/>
      <c r="K25" s="5"/>
      <c r="L25" s="5"/>
      <c r="M25" s="5"/>
      <c r="N25" s="15">
        <f t="shared" si="3"/>
        <v>0</v>
      </c>
      <c r="O25" s="7">
        <v>600</v>
      </c>
      <c r="P25" s="5">
        <v>3178.1</v>
      </c>
    </row>
    <row r="26" spans="1:19" ht="13.8" x14ac:dyDescent="0.25">
      <c r="A26" s="18" t="s">
        <v>56</v>
      </c>
      <c r="B26" s="5"/>
      <c r="C26" s="5"/>
      <c r="D26" s="22"/>
      <c r="E26" s="5"/>
      <c r="F26" s="5"/>
      <c r="G26" s="5"/>
      <c r="H26" s="5"/>
      <c r="I26" s="5"/>
      <c r="J26" s="5"/>
      <c r="K26" s="5"/>
      <c r="L26" s="5"/>
      <c r="M26" s="5"/>
      <c r="N26" s="15">
        <f t="shared" si="3"/>
        <v>0</v>
      </c>
      <c r="O26" s="7">
        <v>0</v>
      </c>
      <c r="P26" s="5">
        <f t="shared" si="4"/>
        <v>0</v>
      </c>
    </row>
    <row r="27" spans="1:19" ht="13.8" x14ac:dyDescent="0.25">
      <c r="A27" s="4" t="s">
        <v>20</v>
      </c>
      <c r="B27" s="7">
        <f>SUM(B13:B26)</f>
        <v>15420.510000000006</v>
      </c>
      <c r="C27" s="7">
        <f>SUM(C13:C26)</f>
        <v>17176.650000000005</v>
      </c>
      <c r="D27" s="7">
        <f t="shared" ref="D27:M27" si="5">SUM(D13:D26)</f>
        <v>17176.650000000005</v>
      </c>
      <c r="E27" s="7">
        <f t="shared" si="5"/>
        <v>17612.130000000005</v>
      </c>
      <c r="F27" s="7">
        <f t="shared" si="5"/>
        <v>17318.290000000005</v>
      </c>
      <c r="G27" s="7">
        <f t="shared" si="5"/>
        <v>17307.290000000005</v>
      </c>
      <c r="H27" s="7">
        <f t="shared" si="5"/>
        <v>17169.940000000006</v>
      </c>
      <c r="I27" s="7">
        <f t="shared" si="5"/>
        <v>17339.940000000006</v>
      </c>
      <c r="J27" s="7">
        <f t="shared" si="5"/>
        <v>15295.940000000006</v>
      </c>
      <c r="K27" s="7">
        <f t="shared" si="5"/>
        <v>15154.800000000007</v>
      </c>
      <c r="L27" s="7">
        <f t="shared" si="5"/>
        <v>14178.930000000008</v>
      </c>
      <c r="M27" s="7">
        <f t="shared" si="5"/>
        <v>14101.030000000008</v>
      </c>
      <c r="N27" s="15">
        <f>SUM(N15:N26)</f>
        <v>4369</v>
      </c>
      <c r="O27" s="7">
        <f>SUM(O15:O26)</f>
        <v>5425</v>
      </c>
      <c r="P27" s="5">
        <f t="shared" si="4"/>
        <v>-1056</v>
      </c>
    </row>
    <row r="28" spans="1:19" ht="13.8" x14ac:dyDescent="0.25">
      <c r="A28" s="4" t="s">
        <v>21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  <c r="O28" s="7"/>
      <c r="P28" s="16"/>
    </row>
    <row r="29" spans="1:19" ht="13.8" x14ac:dyDescent="0.25">
      <c r="A29" s="18" t="s">
        <v>87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7">
        <f>SUM(B29:M29)</f>
        <v>0</v>
      </c>
      <c r="O29" s="7">
        <v>165</v>
      </c>
      <c r="P29" s="27">
        <f>SUM(N29-O29)</f>
        <v>-165</v>
      </c>
    </row>
    <row r="30" spans="1:19" ht="13.8" x14ac:dyDescent="0.25">
      <c r="A30" s="18" t="s">
        <v>86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>
        <v>77.900000000000006</v>
      </c>
      <c r="M30" s="5"/>
      <c r="N30" s="7">
        <f>+SUM(B30:M30)</f>
        <v>77.900000000000006</v>
      </c>
      <c r="O30" s="7">
        <v>250</v>
      </c>
      <c r="P30" s="5">
        <f>SUM(N30-O30)</f>
        <v>-172.1</v>
      </c>
    </row>
    <row r="31" spans="1:19" ht="13.8" x14ac:dyDescent="0.25">
      <c r="A31" s="6" t="s">
        <v>53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5">
        <f t="shared" ref="N31:N46" si="6">SUM(B31:M31)</f>
        <v>0</v>
      </c>
      <c r="O31" s="7">
        <v>0</v>
      </c>
      <c r="P31" s="5">
        <f t="shared" ref="P31:P47" si="7">SUM(N31-O31)</f>
        <v>0</v>
      </c>
    </row>
    <row r="32" spans="1:19" ht="13.8" x14ac:dyDescent="0.25">
      <c r="A32" s="6" t="s">
        <v>32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>
        <v>500</v>
      </c>
      <c r="N32" s="15">
        <f t="shared" si="6"/>
        <v>500</v>
      </c>
      <c r="O32" s="7">
        <v>500</v>
      </c>
      <c r="P32" s="5">
        <f t="shared" si="7"/>
        <v>0</v>
      </c>
    </row>
    <row r="33" spans="1:18" ht="13.8" x14ac:dyDescent="0.25">
      <c r="A33" s="6" t="s">
        <v>59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5">
        <f t="shared" si="6"/>
        <v>0</v>
      </c>
      <c r="O33" s="7">
        <v>695</v>
      </c>
      <c r="P33" s="5">
        <f t="shared" si="7"/>
        <v>-695</v>
      </c>
      <c r="R33" t="s">
        <v>67</v>
      </c>
    </row>
    <row r="34" spans="1:18" ht="13.8" x14ac:dyDescent="0.25">
      <c r="A34" s="6" t="s">
        <v>23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5">
        <f t="shared" si="6"/>
        <v>0</v>
      </c>
      <c r="O34" s="7">
        <v>0</v>
      </c>
      <c r="P34" s="5">
        <f t="shared" si="7"/>
        <v>0</v>
      </c>
    </row>
    <row r="35" spans="1:18" ht="13.8" x14ac:dyDescent="0.25">
      <c r="A35" s="6" t="s">
        <v>38</v>
      </c>
      <c r="B35" s="24"/>
      <c r="C35" s="24"/>
      <c r="D35" s="24">
        <v>140</v>
      </c>
      <c r="E35" s="5"/>
      <c r="F35" s="5"/>
      <c r="G35" s="5"/>
      <c r="H35" s="5"/>
      <c r="I35" s="5"/>
      <c r="J35" s="5"/>
      <c r="K35" s="5"/>
      <c r="L35" s="5"/>
      <c r="M35" s="5"/>
      <c r="N35" s="15">
        <f t="shared" si="6"/>
        <v>140</v>
      </c>
      <c r="O35" s="7">
        <v>200</v>
      </c>
      <c r="P35" s="5">
        <f t="shared" si="7"/>
        <v>-60</v>
      </c>
    </row>
    <row r="36" spans="1:18" ht="13.8" x14ac:dyDescent="0.25">
      <c r="A36" s="6" t="s">
        <v>39</v>
      </c>
      <c r="B36" s="24"/>
      <c r="C36" s="24"/>
      <c r="D36" s="24"/>
      <c r="E36" s="5"/>
      <c r="F36" s="5"/>
      <c r="G36" s="5">
        <v>26.35</v>
      </c>
      <c r="H36" s="5"/>
      <c r="I36" s="5"/>
      <c r="J36" s="5"/>
      <c r="K36" s="5">
        <v>28.17</v>
      </c>
      <c r="L36" s="5"/>
      <c r="M36" s="5"/>
      <c r="N36" s="15">
        <f t="shared" si="6"/>
        <v>54.52</v>
      </c>
      <c r="O36" s="7">
        <v>500</v>
      </c>
      <c r="P36" s="5">
        <f t="shared" si="7"/>
        <v>-445.48</v>
      </c>
    </row>
    <row r="37" spans="1:18" ht="13.8" x14ac:dyDescent="0.25">
      <c r="A37" s="6" t="s">
        <v>40</v>
      </c>
      <c r="B37" s="24"/>
      <c r="C37" s="24"/>
      <c r="D37" s="24">
        <v>44.52</v>
      </c>
      <c r="E37" s="5"/>
      <c r="F37" s="5">
        <v>11</v>
      </c>
      <c r="G37" s="5">
        <v>11</v>
      </c>
      <c r="H37" s="5"/>
      <c r="I37" s="5">
        <v>3000</v>
      </c>
      <c r="J37" s="5">
        <v>730.14</v>
      </c>
      <c r="K37" s="5"/>
      <c r="L37" s="5"/>
      <c r="M37" s="5"/>
      <c r="N37" s="15">
        <f t="shared" si="6"/>
        <v>3796.66</v>
      </c>
      <c r="O37" s="7">
        <v>1000</v>
      </c>
      <c r="P37" s="5">
        <f t="shared" si="7"/>
        <v>2796.66</v>
      </c>
    </row>
    <row r="38" spans="1:18" ht="13.8" x14ac:dyDescent="0.25">
      <c r="A38" s="6" t="s">
        <v>41</v>
      </c>
      <c r="B38" s="24"/>
      <c r="C38" s="24"/>
      <c r="D38" s="24"/>
      <c r="E38" s="5"/>
      <c r="F38" s="5"/>
      <c r="G38" s="5">
        <v>100</v>
      </c>
      <c r="H38" s="5"/>
      <c r="I38" s="5"/>
      <c r="J38" s="5"/>
      <c r="K38" s="5"/>
      <c r="L38" s="5"/>
      <c r="M38" s="5"/>
      <c r="N38" s="15">
        <f t="shared" si="6"/>
        <v>100</v>
      </c>
      <c r="O38" s="7">
        <v>100</v>
      </c>
      <c r="P38" s="5">
        <f t="shared" si="7"/>
        <v>0</v>
      </c>
    </row>
    <row r="39" spans="1:18" ht="13.8" x14ac:dyDescent="0.25">
      <c r="A39" s="6" t="s">
        <v>90</v>
      </c>
      <c r="B39" s="24"/>
      <c r="C39" s="24"/>
      <c r="D39" s="24"/>
      <c r="E39" s="5"/>
      <c r="F39" s="5"/>
      <c r="G39" s="5"/>
      <c r="H39" s="5"/>
      <c r="I39" s="5"/>
      <c r="J39" s="5"/>
      <c r="K39" s="5">
        <v>170</v>
      </c>
      <c r="L39" s="5"/>
      <c r="M39" s="5"/>
      <c r="N39" s="15">
        <f t="shared" si="6"/>
        <v>170</v>
      </c>
      <c r="O39" s="19">
        <v>500</v>
      </c>
      <c r="P39" s="5">
        <f t="shared" si="7"/>
        <v>-330</v>
      </c>
      <c r="R39" t="s">
        <v>68</v>
      </c>
    </row>
    <row r="40" spans="1:18" ht="13.8" x14ac:dyDescent="0.25">
      <c r="A40" s="6" t="s">
        <v>43</v>
      </c>
      <c r="B40" s="24">
        <v>19.079999999999998</v>
      </c>
      <c r="C40" s="24"/>
      <c r="D40" s="24"/>
      <c r="E40" s="5"/>
      <c r="F40" s="5"/>
      <c r="G40" s="5"/>
      <c r="H40" s="5"/>
      <c r="I40" s="5"/>
      <c r="J40" s="5"/>
      <c r="K40" s="5"/>
      <c r="L40" s="5"/>
      <c r="M40" s="5">
        <v>100</v>
      </c>
      <c r="N40" s="15">
        <f t="shared" si="6"/>
        <v>119.08</v>
      </c>
      <c r="O40" s="19">
        <v>100</v>
      </c>
      <c r="P40" s="5">
        <f t="shared" si="7"/>
        <v>19.079999999999998</v>
      </c>
    </row>
    <row r="41" spans="1:18" ht="13.8" x14ac:dyDescent="0.25">
      <c r="A41" s="6" t="s">
        <v>78</v>
      </c>
      <c r="B41" s="24"/>
      <c r="C41" s="24"/>
      <c r="D41" s="24"/>
      <c r="E41" s="5">
        <v>250</v>
      </c>
      <c r="F41" s="5"/>
      <c r="G41" s="5"/>
      <c r="H41" s="5"/>
      <c r="I41" s="5"/>
      <c r="J41" s="5"/>
      <c r="K41" s="5">
        <v>250</v>
      </c>
      <c r="L41" s="5"/>
      <c r="M41" s="5"/>
      <c r="N41" s="15">
        <f t="shared" si="6"/>
        <v>500</v>
      </c>
      <c r="O41" s="19">
        <v>500</v>
      </c>
      <c r="P41" s="5">
        <f t="shared" si="7"/>
        <v>0</v>
      </c>
    </row>
    <row r="42" spans="1:18" ht="13.8" x14ac:dyDescent="0.25">
      <c r="A42" s="6" t="s">
        <v>57</v>
      </c>
      <c r="B42" s="24">
        <v>34.78</v>
      </c>
      <c r="C42" s="24"/>
      <c r="D42" s="24"/>
      <c r="E42" s="5">
        <v>43.84</v>
      </c>
      <c r="F42" s="5"/>
      <c r="G42" s="5"/>
      <c r="H42" s="5"/>
      <c r="I42" s="5"/>
      <c r="J42" s="5"/>
      <c r="K42" s="5"/>
      <c r="L42" s="5"/>
      <c r="M42" s="5">
        <v>46</v>
      </c>
      <c r="N42" s="15">
        <f t="shared" si="6"/>
        <v>124.62</v>
      </c>
      <c r="O42" s="19">
        <v>100</v>
      </c>
      <c r="P42" s="5">
        <f t="shared" si="7"/>
        <v>24.620000000000005</v>
      </c>
      <c r="R42" t="s">
        <v>62</v>
      </c>
    </row>
    <row r="43" spans="1:18" ht="13.8" x14ac:dyDescent="0.25">
      <c r="A43" s="6" t="s">
        <v>46</v>
      </c>
      <c r="B43" s="24"/>
      <c r="C43" s="24"/>
      <c r="D43" s="24"/>
      <c r="E43" s="5"/>
      <c r="F43" s="5"/>
      <c r="G43" s="5"/>
      <c r="H43" s="5"/>
      <c r="I43" s="5"/>
      <c r="J43" s="5"/>
      <c r="K43" s="5">
        <v>586.70000000000005</v>
      </c>
      <c r="L43" s="5"/>
      <c r="M43" s="5">
        <v>285.11</v>
      </c>
      <c r="N43" s="15">
        <f t="shared" si="6"/>
        <v>871.81000000000006</v>
      </c>
      <c r="O43" s="7">
        <v>1000</v>
      </c>
      <c r="P43" s="5">
        <f t="shared" si="7"/>
        <v>-128.18999999999994</v>
      </c>
    </row>
    <row r="44" spans="1:18" ht="13.8" x14ac:dyDescent="0.25">
      <c r="A44" s="6" t="s">
        <v>47</v>
      </c>
      <c r="B44" s="24"/>
      <c r="C44" s="24"/>
      <c r="D44" s="24"/>
      <c r="E44" s="5"/>
      <c r="F44" s="5"/>
      <c r="G44" s="5"/>
      <c r="H44" s="5"/>
      <c r="I44" s="5"/>
      <c r="J44" s="5"/>
      <c r="K44" s="5"/>
      <c r="L44" s="5"/>
      <c r="M44" s="5"/>
      <c r="N44" s="15">
        <f t="shared" si="6"/>
        <v>0</v>
      </c>
      <c r="O44" s="7">
        <v>0</v>
      </c>
      <c r="P44" s="5">
        <f t="shared" si="7"/>
        <v>0</v>
      </c>
      <c r="R44" t="s">
        <v>71</v>
      </c>
    </row>
    <row r="45" spans="1:18" ht="13.8" x14ac:dyDescent="0.25">
      <c r="A45" s="6" t="s">
        <v>73</v>
      </c>
      <c r="B45" s="24"/>
      <c r="C45" s="24"/>
      <c r="D45" s="24"/>
      <c r="E45" s="5"/>
      <c r="F45" s="5"/>
      <c r="G45" s="5"/>
      <c r="H45" s="5"/>
      <c r="I45" s="5"/>
      <c r="J45" s="5"/>
      <c r="K45" s="5"/>
      <c r="L45" s="5"/>
      <c r="M45" s="5"/>
      <c r="N45" s="15">
        <f t="shared" si="6"/>
        <v>0</v>
      </c>
      <c r="O45" s="7">
        <v>600</v>
      </c>
      <c r="P45" s="5">
        <f t="shared" si="7"/>
        <v>-600</v>
      </c>
    </row>
    <row r="46" spans="1:18" ht="13.8" x14ac:dyDescent="0.25">
      <c r="A46" s="6" t="s">
        <v>66</v>
      </c>
      <c r="B46" s="24">
        <v>165</v>
      </c>
      <c r="C46" s="24"/>
      <c r="D46" s="24"/>
      <c r="E46" s="5"/>
      <c r="F46" s="5"/>
      <c r="G46" s="5"/>
      <c r="H46" s="5"/>
      <c r="I46" s="5"/>
      <c r="J46" s="5"/>
      <c r="K46" s="5"/>
      <c r="L46" s="5"/>
      <c r="M46" s="5"/>
      <c r="N46" s="15">
        <f t="shared" si="6"/>
        <v>165</v>
      </c>
      <c r="O46" s="7">
        <v>160</v>
      </c>
      <c r="P46" s="5">
        <f t="shared" si="7"/>
        <v>5</v>
      </c>
    </row>
    <row r="47" spans="1:18" ht="13.8" x14ac:dyDescent="0.25">
      <c r="A47" s="4" t="s">
        <v>20</v>
      </c>
      <c r="B47" s="7">
        <f t="shared" ref="B47:M47" si="8">SUM(B29:B46)</f>
        <v>218.86</v>
      </c>
      <c r="C47" s="7">
        <f t="shared" si="8"/>
        <v>0</v>
      </c>
      <c r="D47" s="7">
        <f t="shared" si="8"/>
        <v>184.52</v>
      </c>
      <c r="E47" s="7">
        <f t="shared" si="8"/>
        <v>293.84000000000003</v>
      </c>
      <c r="F47" s="7">
        <f t="shared" si="8"/>
        <v>11</v>
      </c>
      <c r="G47" s="7">
        <f t="shared" si="8"/>
        <v>137.35</v>
      </c>
      <c r="H47" s="7">
        <f t="shared" si="8"/>
        <v>0</v>
      </c>
      <c r="I47" s="7">
        <f t="shared" si="8"/>
        <v>3000</v>
      </c>
      <c r="J47" s="7">
        <f t="shared" si="8"/>
        <v>730.14</v>
      </c>
      <c r="K47" s="7">
        <f t="shared" si="8"/>
        <v>1034.8700000000001</v>
      </c>
      <c r="L47" s="7">
        <f t="shared" si="8"/>
        <v>77.900000000000006</v>
      </c>
      <c r="M47" s="7">
        <f t="shared" si="8"/>
        <v>931.11</v>
      </c>
      <c r="N47" s="7">
        <f>SUM(N31:N46)</f>
        <v>6541.6900000000005</v>
      </c>
      <c r="O47" s="7">
        <f>SUM(O31:O46)</f>
        <v>5955</v>
      </c>
      <c r="P47" s="5">
        <f t="shared" si="7"/>
        <v>586.69000000000051</v>
      </c>
    </row>
    <row r="48" spans="1:18" ht="13.8" x14ac:dyDescent="0.25">
      <c r="A48" s="4" t="s">
        <v>24</v>
      </c>
      <c r="B48" s="5">
        <f>SUM(B27-B47)</f>
        <v>15201.650000000005</v>
      </c>
      <c r="C48" s="5">
        <f t="shared" ref="C48:O48" si="9">SUM(C27-C47)</f>
        <v>17176.650000000005</v>
      </c>
      <c r="D48" s="5">
        <f t="shared" si="9"/>
        <v>16992.130000000005</v>
      </c>
      <c r="E48" s="5">
        <f t="shared" si="9"/>
        <v>17318.290000000005</v>
      </c>
      <c r="F48" s="5">
        <f t="shared" si="9"/>
        <v>17307.290000000005</v>
      </c>
      <c r="G48" s="5">
        <f t="shared" si="9"/>
        <v>17169.940000000006</v>
      </c>
      <c r="H48" s="5">
        <f t="shared" si="9"/>
        <v>17169.940000000006</v>
      </c>
      <c r="I48" s="5">
        <f t="shared" si="9"/>
        <v>14339.940000000006</v>
      </c>
      <c r="J48" s="5">
        <f t="shared" si="9"/>
        <v>14565.800000000007</v>
      </c>
      <c r="K48" s="5">
        <f t="shared" si="9"/>
        <v>14119.930000000006</v>
      </c>
      <c r="L48" s="5">
        <f t="shared" si="9"/>
        <v>14101.030000000008</v>
      </c>
      <c r="M48" s="5">
        <f t="shared" si="9"/>
        <v>13169.920000000007</v>
      </c>
      <c r="N48" s="5">
        <f t="shared" si="9"/>
        <v>-2172.6900000000005</v>
      </c>
      <c r="O48" s="5">
        <f t="shared" si="9"/>
        <v>-530</v>
      </c>
      <c r="P48" s="7"/>
    </row>
    <row r="49" spans="1:16" ht="13.8" x14ac:dyDescent="0.2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1"/>
      <c r="N49" s="12"/>
      <c r="O49" s="12"/>
      <c r="P49" s="10"/>
    </row>
    <row r="50" spans="1:16" ht="13.8" x14ac:dyDescent="0.25">
      <c r="A50" s="13" t="s">
        <v>80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2"/>
      <c r="P50" s="10"/>
    </row>
    <row r="51" spans="1:16" ht="13.8" x14ac:dyDescent="0.25">
      <c r="A51" s="9" t="s">
        <v>81</v>
      </c>
      <c r="B51" s="10" t="s">
        <v>88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9"/>
      <c r="O51" s="9"/>
      <c r="P51" s="9"/>
    </row>
    <row r="52" spans="1:16" ht="13.8" x14ac:dyDescent="0.25">
      <c r="A52" s="21" t="s">
        <v>89</v>
      </c>
    </row>
  </sheetData>
  <mergeCells count="3">
    <mergeCell ref="A1:P1"/>
    <mergeCell ref="A2:P2"/>
    <mergeCell ref="P11:P12"/>
  </mergeCells>
  <pageMargins left="0.75" right="0.75" top="1" bottom="1" header="0.5" footer="0.5"/>
  <pageSetup scale="63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zoomScale="75" zoomScaleNormal="75" workbookViewId="0">
      <selection activeCell="M40" sqref="M40"/>
    </sheetView>
  </sheetViews>
  <sheetFormatPr defaultRowHeight="13.2" x14ac:dyDescent="0.25"/>
  <cols>
    <col min="1" max="1" width="29.5546875" customWidth="1"/>
    <col min="2" max="2" width="9.88671875" bestFit="1" customWidth="1"/>
    <col min="3" max="13" width="10.88671875" customWidth="1"/>
    <col min="14" max="14" width="9.6640625" customWidth="1"/>
    <col min="15" max="15" width="11.88671875" bestFit="1" customWidth="1"/>
    <col min="16" max="16" width="12.88671875" customWidth="1"/>
    <col min="17" max="17" width="0.5546875" customWidth="1"/>
    <col min="18" max="18" width="33.44140625" hidden="1" customWidth="1"/>
    <col min="19" max="19" width="5.88671875" hidden="1" customWidth="1"/>
  </cols>
  <sheetData>
    <row r="1" spans="1:19" ht="13.8" x14ac:dyDescent="0.2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9" ht="13.8" x14ac:dyDescent="0.25">
      <c r="A2" s="29" t="s">
        <v>79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9" ht="13.8" x14ac:dyDescent="0.25">
      <c r="A3" s="13" t="s">
        <v>48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9"/>
      <c r="O3" s="12"/>
      <c r="P3" s="10"/>
    </row>
    <row r="4" spans="1:19" ht="13.8" x14ac:dyDescent="0.25">
      <c r="A4" s="14" t="s">
        <v>76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2"/>
      <c r="P4" s="10"/>
    </row>
    <row r="5" spans="1:19" ht="13.8" x14ac:dyDescent="0.25">
      <c r="A5" s="6" t="s">
        <v>49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7"/>
      <c r="P5" s="5"/>
    </row>
    <row r="6" spans="1:19" ht="13.8" x14ac:dyDescent="0.25">
      <c r="A6" s="4" t="s">
        <v>27</v>
      </c>
      <c r="B6" s="5">
        <f>'2012'!M10</f>
        <v>11753.68</v>
      </c>
      <c r="C6" s="5">
        <f>B10</f>
        <v>14694.480000000001</v>
      </c>
      <c r="D6" s="5">
        <f>C10</f>
        <v>14694.480000000001</v>
      </c>
      <c r="E6" s="5">
        <f>D10</f>
        <v>17003.530000000002</v>
      </c>
      <c r="F6" s="5">
        <f>E10</f>
        <v>17328.530000000002</v>
      </c>
      <c r="G6" s="5">
        <f t="shared" ref="G6:N6" si="0">F10</f>
        <v>17219.460000000003</v>
      </c>
      <c r="H6" s="5">
        <f t="shared" si="0"/>
        <v>17294.460000000003</v>
      </c>
      <c r="I6" s="5">
        <f t="shared" si="0"/>
        <v>17294.460000000003</v>
      </c>
      <c r="J6" s="5">
        <f t="shared" si="0"/>
        <v>17294.460000000003</v>
      </c>
      <c r="K6" s="5">
        <f t="shared" si="0"/>
        <v>17618.430000000004</v>
      </c>
      <c r="L6" s="5">
        <f t="shared" si="0"/>
        <v>16999.040000000005</v>
      </c>
      <c r="M6" s="5">
        <f t="shared" si="0"/>
        <v>16606.010000000006</v>
      </c>
      <c r="N6" s="5">
        <f t="shared" si="0"/>
        <v>15420.510000000006</v>
      </c>
      <c r="O6" s="7"/>
      <c r="P6" s="5"/>
    </row>
    <row r="7" spans="1:19" ht="13.8" x14ac:dyDescent="0.25">
      <c r="A7" s="6" t="s">
        <v>28</v>
      </c>
      <c r="B7" s="5">
        <v>3709.45</v>
      </c>
      <c r="C7" s="5"/>
      <c r="D7" s="5">
        <v>2900</v>
      </c>
      <c r="E7" s="5">
        <v>575</v>
      </c>
      <c r="F7" s="5"/>
      <c r="G7" s="5">
        <v>75</v>
      </c>
      <c r="H7" s="5"/>
      <c r="I7" s="5"/>
      <c r="J7" s="5">
        <v>323.97000000000003</v>
      </c>
      <c r="K7" s="5">
        <v>200</v>
      </c>
      <c r="L7" s="5">
        <v>65</v>
      </c>
      <c r="M7" s="5"/>
      <c r="N7" s="5"/>
      <c r="O7" s="7"/>
      <c r="P7" s="5"/>
    </row>
    <row r="8" spans="1:19" ht="13.8" x14ac:dyDescent="0.25">
      <c r="A8" s="6" t="s">
        <v>29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7"/>
      <c r="P8" s="5"/>
    </row>
    <row r="9" spans="1:19" ht="13.8" x14ac:dyDescent="0.25">
      <c r="A9" s="6" t="s">
        <v>52</v>
      </c>
      <c r="B9" s="5">
        <v>768.65</v>
      </c>
      <c r="C9" s="5"/>
      <c r="D9" s="5">
        <v>590.95000000000005</v>
      </c>
      <c r="E9" s="5">
        <v>250</v>
      </c>
      <c r="F9" s="5">
        <v>109.07</v>
      </c>
      <c r="G9" s="5"/>
      <c r="H9" s="5"/>
      <c r="I9" s="5"/>
      <c r="J9" s="5"/>
      <c r="K9" s="5">
        <v>819.39</v>
      </c>
      <c r="L9" s="5">
        <v>458.03</v>
      </c>
      <c r="M9" s="5">
        <v>1185.5</v>
      </c>
      <c r="N9" s="5"/>
      <c r="O9" s="7"/>
      <c r="P9" s="5"/>
    </row>
    <row r="10" spans="1:19" ht="13.8" x14ac:dyDescent="0.25">
      <c r="A10" s="4" t="s">
        <v>31</v>
      </c>
      <c r="B10" s="5">
        <f t="shared" ref="B10:H10" si="1">B6+B7-B9</f>
        <v>14694.480000000001</v>
      </c>
      <c r="C10" s="5">
        <f t="shared" si="1"/>
        <v>14694.480000000001</v>
      </c>
      <c r="D10" s="5">
        <f t="shared" si="1"/>
        <v>17003.530000000002</v>
      </c>
      <c r="E10" s="5">
        <f t="shared" si="1"/>
        <v>17328.530000000002</v>
      </c>
      <c r="F10" s="5">
        <f t="shared" si="1"/>
        <v>17219.460000000003</v>
      </c>
      <c r="G10" s="5">
        <f t="shared" si="1"/>
        <v>17294.460000000003</v>
      </c>
      <c r="H10" s="5">
        <f t="shared" si="1"/>
        <v>17294.460000000003</v>
      </c>
      <c r="I10" s="5">
        <f t="shared" ref="I10:N10" si="2">I6+I7-I9</f>
        <v>17294.460000000003</v>
      </c>
      <c r="J10" s="5">
        <f t="shared" si="2"/>
        <v>17618.430000000004</v>
      </c>
      <c r="K10" s="5">
        <f t="shared" si="2"/>
        <v>16999.040000000005</v>
      </c>
      <c r="L10" s="5">
        <f t="shared" si="2"/>
        <v>16606.010000000006</v>
      </c>
      <c r="M10" s="5">
        <f t="shared" si="2"/>
        <v>15420.510000000006</v>
      </c>
      <c r="N10" s="5">
        <f t="shared" si="2"/>
        <v>15420.510000000006</v>
      </c>
      <c r="O10" s="7"/>
      <c r="P10" s="5"/>
    </row>
    <row r="11" spans="1:19" ht="13.8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0" t="s">
        <v>35</v>
      </c>
    </row>
    <row r="12" spans="1:19" ht="13.8" x14ac:dyDescent="0.25">
      <c r="A12" s="3" t="s">
        <v>33</v>
      </c>
      <c r="B12" s="1" t="s">
        <v>0</v>
      </c>
      <c r="C12" s="1" t="s">
        <v>1</v>
      </c>
      <c r="D12" s="1" t="s">
        <v>2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11</v>
      </c>
      <c r="N12" s="1" t="s">
        <v>12</v>
      </c>
      <c r="O12" s="1" t="s">
        <v>34</v>
      </c>
      <c r="P12" s="31"/>
    </row>
    <row r="13" spans="1:19" ht="13.8" x14ac:dyDescent="0.25">
      <c r="A13" s="4" t="s">
        <v>14</v>
      </c>
      <c r="B13" s="5">
        <f>B6</f>
        <v>11753.68</v>
      </c>
      <c r="C13" s="5">
        <f>C6</f>
        <v>14694.480000000001</v>
      </c>
      <c r="D13" s="5">
        <f t="shared" ref="D13:L13" si="3">D6</f>
        <v>14694.480000000001</v>
      </c>
      <c r="E13" s="5">
        <f t="shared" si="3"/>
        <v>17003.530000000002</v>
      </c>
      <c r="F13" s="5">
        <f t="shared" si="3"/>
        <v>17328.530000000002</v>
      </c>
      <c r="G13" s="5">
        <f t="shared" si="3"/>
        <v>17219.460000000003</v>
      </c>
      <c r="H13" s="5">
        <f t="shared" si="3"/>
        <v>17294.460000000003</v>
      </c>
      <c r="I13" s="5">
        <f t="shared" si="3"/>
        <v>17294.460000000003</v>
      </c>
      <c r="J13" s="5">
        <f t="shared" si="3"/>
        <v>17294.460000000003</v>
      </c>
      <c r="K13" s="5">
        <f t="shared" si="3"/>
        <v>17618.430000000004</v>
      </c>
      <c r="L13" s="5">
        <f t="shared" si="3"/>
        <v>16999.040000000005</v>
      </c>
      <c r="M13" s="5">
        <f>M6</f>
        <v>16606.010000000006</v>
      </c>
      <c r="N13" s="7">
        <f>N6</f>
        <v>15420.510000000006</v>
      </c>
      <c r="O13" s="4"/>
      <c r="P13" s="17"/>
    </row>
    <row r="14" spans="1:19" ht="13.8" x14ac:dyDescent="0.25">
      <c r="A14" s="4" t="s">
        <v>15</v>
      </c>
      <c r="B14" s="5"/>
      <c r="C14" s="5"/>
      <c r="D14" s="22"/>
      <c r="E14" s="5"/>
      <c r="F14" s="5"/>
      <c r="G14" s="5"/>
      <c r="H14" s="5"/>
      <c r="I14" s="5"/>
      <c r="J14" s="5"/>
      <c r="K14" s="5"/>
      <c r="L14" s="5"/>
      <c r="M14" s="5"/>
      <c r="N14" s="4"/>
      <c r="O14" s="4"/>
      <c r="P14" s="17"/>
    </row>
    <row r="15" spans="1:19" ht="13.8" x14ac:dyDescent="0.25">
      <c r="A15" s="18" t="s">
        <v>72</v>
      </c>
      <c r="B15" s="5"/>
      <c r="C15" s="5"/>
      <c r="D15" s="22"/>
      <c r="E15" s="5"/>
      <c r="F15" s="5"/>
      <c r="G15" s="5"/>
      <c r="H15" s="5"/>
      <c r="I15" s="5"/>
      <c r="J15" s="5"/>
      <c r="K15" s="5"/>
      <c r="L15" s="5"/>
      <c r="M15" s="5"/>
      <c r="N15" s="15">
        <f t="shared" ref="N15:N26" si="4">SUM(B15:M15)</f>
        <v>0</v>
      </c>
      <c r="O15" s="7">
        <v>0</v>
      </c>
      <c r="P15" s="5">
        <f t="shared" ref="P15:P27" si="5">SUM(N15-O15)</f>
        <v>0</v>
      </c>
    </row>
    <row r="16" spans="1:19" ht="13.8" x14ac:dyDescent="0.25">
      <c r="A16" s="6" t="s">
        <v>16</v>
      </c>
      <c r="B16" s="5"/>
      <c r="C16" s="5">
        <v>1300</v>
      </c>
      <c r="D16" s="5">
        <v>1300</v>
      </c>
      <c r="E16" s="5"/>
      <c r="F16" s="5"/>
      <c r="G16" s="5">
        <v>75</v>
      </c>
      <c r="H16" s="5"/>
      <c r="I16" s="5"/>
      <c r="J16" s="5"/>
      <c r="K16" s="5">
        <v>25</v>
      </c>
      <c r="L16" s="5">
        <v>25</v>
      </c>
      <c r="M16" s="5"/>
      <c r="N16" s="15">
        <f t="shared" si="4"/>
        <v>2725</v>
      </c>
      <c r="O16" s="7">
        <v>1700</v>
      </c>
      <c r="P16" s="5">
        <f t="shared" si="5"/>
        <v>1025</v>
      </c>
      <c r="R16" t="s">
        <v>63</v>
      </c>
      <c r="S16">
        <f>44*10</f>
        <v>440</v>
      </c>
    </row>
    <row r="17" spans="1:19" ht="13.8" x14ac:dyDescent="0.25">
      <c r="A17" s="6" t="s">
        <v>17</v>
      </c>
      <c r="B17" s="6"/>
      <c r="C17" s="5"/>
      <c r="D17" s="23"/>
      <c r="E17" s="5"/>
      <c r="F17" s="5"/>
      <c r="G17" s="5"/>
      <c r="H17" s="5"/>
      <c r="I17" s="5"/>
      <c r="J17" s="5"/>
      <c r="K17" s="5"/>
      <c r="L17" s="5"/>
      <c r="M17" s="5"/>
      <c r="N17" s="15">
        <f t="shared" si="4"/>
        <v>0</v>
      </c>
      <c r="O17" s="7">
        <v>775</v>
      </c>
      <c r="P17" s="5">
        <f t="shared" si="5"/>
        <v>-775</v>
      </c>
      <c r="R17" t="s">
        <v>64</v>
      </c>
      <c r="S17">
        <f>30*40</f>
        <v>1200</v>
      </c>
    </row>
    <row r="18" spans="1:19" ht="13.8" x14ac:dyDescent="0.25">
      <c r="A18" s="6" t="s">
        <v>37</v>
      </c>
      <c r="B18" s="5"/>
      <c r="C18" s="5"/>
      <c r="D18" s="22"/>
      <c r="E18" s="5"/>
      <c r="F18" s="5"/>
      <c r="G18" s="5"/>
      <c r="H18" s="5"/>
      <c r="I18" s="5"/>
      <c r="J18" s="5"/>
      <c r="K18" s="5"/>
      <c r="L18" s="5"/>
      <c r="M18" s="5"/>
      <c r="N18" s="15">
        <f t="shared" si="4"/>
        <v>0</v>
      </c>
      <c r="O18" s="7">
        <v>0</v>
      </c>
      <c r="P18" s="5">
        <f t="shared" si="5"/>
        <v>0</v>
      </c>
    </row>
    <row r="19" spans="1:19" ht="13.8" x14ac:dyDescent="0.25">
      <c r="A19" s="6" t="s">
        <v>60</v>
      </c>
      <c r="B19" s="5">
        <v>50</v>
      </c>
      <c r="C19" s="5"/>
      <c r="D19" s="22"/>
      <c r="E19" s="5"/>
      <c r="F19" s="5"/>
      <c r="G19" s="5"/>
      <c r="H19" s="5"/>
      <c r="I19" s="5"/>
      <c r="J19" s="5"/>
      <c r="K19" s="5"/>
      <c r="L19" s="5"/>
      <c r="M19" s="5"/>
      <c r="N19" s="15">
        <f t="shared" si="4"/>
        <v>50</v>
      </c>
      <c r="O19" s="7">
        <v>250</v>
      </c>
      <c r="P19" s="5">
        <f t="shared" si="5"/>
        <v>-200</v>
      </c>
      <c r="R19" t="s">
        <v>70</v>
      </c>
    </row>
    <row r="20" spans="1:19" ht="13.8" x14ac:dyDescent="0.25">
      <c r="A20" s="6" t="s">
        <v>18</v>
      </c>
      <c r="B20" s="5"/>
      <c r="C20" s="5"/>
      <c r="D20" s="22"/>
      <c r="E20" s="5"/>
      <c r="F20" s="5"/>
      <c r="G20" s="5"/>
      <c r="H20" s="5"/>
      <c r="I20" s="5"/>
      <c r="J20" s="5"/>
      <c r="K20" s="5"/>
      <c r="L20" s="5"/>
      <c r="M20" s="5"/>
      <c r="N20" s="15">
        <f t="shared" si="4"/>
        <v>0</v>
      </c>
      <c r="O20" s="19">
        <v>0</v>
      </c>
      <c r="P20" s="5">
        <f t="shared" si="5"/>
        <v>0</v>
      </c>
      <c r="R20" t="s">
        <v>65</v>
      </c>
    </row>
    <row r="21" spans="1:19" ht="13.8" x14ac:dyDescent="0.25">
      <c r="A21" s="6" t="s">
        <v>19</v>
      </c>
      <c r="B21" s="5"/>
      <c r="C21" s="5"/>
      <c r="D21" s="22"/>
      <c r="E21" s="5"/>
      <c r="F21" s="5"/>
      <c r="G21" s="5"/>
      <c r="H21" s="5"/>
      <c r="I21" s="5"/>
      <c r="J21" s="5"/>
      <c r="K21" s="5"/>
      <c r="L21" s="5"/>
      <c r="M21" s="5"/>
      <c r="N21" s="15">
        <f t="shared" si="4"/>
        <v>0</v>
      </c>
      <c r="O21" s="7">
        <v>0</v>
      </c>
      <c r="P21" s="5">
        <f t="shared" si="5"/>
        <v>0</v>
      </c>
    </row>
    <row r="22" spans="1:19" ht="13.8" x14ac:dyDescent="0.25">
      <c r="A22" s="6" t="s">
        <v>36</v>
      </c>
      <c r="B22" s="5"/>
      <c r="C22" s="5"/>
      <c r="D22" s="22"/>
      <c r="E22" s="5"/>
      <c r="F22" s="5"/>
      <c r="G22" s="5"/>
      <c r="H22" s="8"/>
      <c r="I22" s="5"/>
      <c r="J22" s="5">
        <v>323.97000000000003</v>
      </c>
      <c r="K22" s="5"/>
      <c r="L22" s="5"/>
      <c r="M22" s="5"/>
      <c r="N22" s="15">
        <f t="shared" si="4"/>
        <v>323.97000000000003</v>
      </c>
      <c r="O22" s="7">
        <v>0</v>
      </c>
      <c r="P22" s="5">
        <f t="shared" si="5"/>
        <v>323.97000000000003</v>
      </c>
    </row>
    <row r="23" spans="1:19" ht="13.8" x14ac:dyDescent="0.25">
      <c r="A23" s="6" t="s">
        <v>69</v>
      </c>
      <c r="B23" s="5"/>
      <c r="C23" s="5"/>
      <c r="D23" s="22"/>
      <c r="E23" s="5"/>
      <c r="F23" s="5"/>
      <c r="G23" s="5"/>
      <c r="H23" s="8"/>
      <c r="I23" s="5"/>
      <c r="J23" s="5"/>
      <c r="K23" s="5">
        <v>15</v>
      </c>
      <c r="L23" s="5"/>
      <c r="M23" s="5"/>
      <c r="N23" s="15">
        <f t="shared" si="4"/>
        <v>15</v>
      </c>
      <c r="O23" s="7">
        <v>200</v>
      </c>
      <c r="P23" s="5">
        <f t="shared" si="5"/>
        <v>-185</v>
      </c>
    </row>
    <row r="24" spans="1:19" ht="13.8" x14ac:dyDescent="0.25">
      <c r="A24" s="6" t="s">
        <v>47</v>
      </c>
      <c r="B24" s="5">
        <v>3659.45</v>
      </c>
      <c r="C24" s="5"/>
      <c r="D24" s="22"/>
      <c r="E24" s="5"/>
      <c r="F24" s="5"/>
      <c r="G24" s="5"/>
      <c r="H24" s="5"/>
      <c r="I24" s="5"/>
      <c r="J24" s="5"/>
      <c r="K24" s="5"/>
      <c r="L24" s="5"/>
      <c r="M24" s="5"/>
      <c r="N24" s="15">
        <f t="shared" si="4"/>
        <v>3659.45</v>
      </c>
      <c r="O24" s="7">
        <v>0</v>
      </c>
      <c r="P24" s="5">
        <f t="shared" si="5"/>
        <v>3659.45</v>
      </c>
    </row>
    <row r="25" spans="1:19" ht="13.8" x14ac:dyDescent="0.25">
      <c r="A25" s="6" t="s">
        <v>77</v>
      </c>
      <c r="B25" s="5"/>
      <c r="C25" s="5">
        <v>600</v>
      </c>
      <c r="D25" s="23"/>
      <c r="E25" s="5"/>
      <c r="F25" s="5"/>
      <c r="G25" s="5"/>
      <c r="H25" s="5"/>
      <c r="I25" s="5"/>
      <c r="J25" s="5"/>
      <c r="K25" s="5"/>
      <c r="L25" s="5"/>
      <c r="M25" s="5"/>
      <c r="N25" s="15">
        <f t="shared" si="4"/>
        <v>600</v>
      </c>
      <c r="O25" s="7">
        <v>600</v>
      </c>
      <c r="P25" s="5">
        <v>3178.1</v>
      </c>
    </row>
    <row r="26" spans="1:19" ht="13.8" x14ac:dyDescent="0.25">
      <c r="A26" s="18" t="s">
        <v>56</v>
      </c>
      <c r="B26" s="5"/>
      <c r="C26" s="5"/>
      <c r="D26" s="22"/>
      <c r="E26" s="5"/>
      <c r="F26" s="5"/>
      <c r="G26" s="5"/>
      <c r="H26" s="5"/>
      <c r="I26" s="5"/>
      <c r="J26" s="5"/>
      <c r="K26" s="5"/>
      <c r="L26" s="5"/>
      <c r="M26" s="5"/>
      <c r="N26" s="15">
        <f t="shared" si="4"/>
        <v>0</v>
      </c>
      <c r="O26" s="7">
        <v>0</v>
      </c>
      <c r="P26" s="5">
        <f t="shared" si="5"/>
        <v>0</v>
      </c>
    </row>
    <row r="27" spans="1:19" ht="13.8" x14ac:dyDescent="0.25">
      <c r="A27" s="4" t="s">
        <v>20</v>
      </c>
      <c r="B27" s="7">
        <f>SUM(B13:B26)</f>
        <v>15463.130000000001</v>
      </c>
      <c r="C27" s="7">
        <f>SUM(C13:C26)</f>
        <v>16594.480000000003</v>
      </c>
      <c r="D27" s="7">
        <f t="shared" ref="D27:M27" si="6">SUM(D13:D26)</f>
        <v>15994.480000000001</v>
      </c>
      <c r="E27" s="7">
        <f t="shared" si="6"/>
        <v>17003.530000000002</v>
      </c>
      <c r="F27" s="7">
        <f t="shared" si="6"/>
        <v>17328.530000000002</v>
      </c>
      <c r="G27" s="7">
        <f t="shared" si="6"/>
        <v>17294.460000000003</v>
      </c>
      <c r="H27" s="7">
        <f t="shared" si="6"/>
        <v>17294.460000000003</v>
      </c>
      <c r="I27" s="7">
        <f t="shared" si="6"/>
        <v>17294.460000000003</v>
      </c>
      <c r="J27" s="7">
        <f t="shared" si="6"/>
        <v>17618.430000000004</v>
      </c>
      <c r="K27" s="7">
        <f t="shared" si="6"/>
        <v>17658.430000000004</v>
      </c>
      <c r="L27" s="7">
        <f t="shared" si="6"/>
        <v>17024.040000000005</v>
      </c>
      <c r="M27" s="7">
        <f t="shared" si="6"/>
        <v>16606.010000000006</v>
      </c>
      <c r="N27" s="15">
        <f>SUM(N15:N26)</f>
        <v>7373.42</v>
      </c>
      <c r="O27" s="7">
        <f>SUM(O15:O26)</f>
        <v>3525</v>
      </c>
      <c r="P27" s="5">
        <f t="shared" si="5"/>
        <v>3848.42</v>
      </c>
    </row>
    <row r="28" spans="1:19" ht="13.8" x14ac:dyDescent="0.25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  <c r="O28" s="7"/>
      <c r="P28" s="16"/>
    </row>
    <row r="29" spans="1:19" ht="13.8" x14ac:dyDescent="0.25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  <c r="O29" s="7"/>
      <c r="P29" s="16"/>
    </row>
    <row r="30" spans="1:19" ht="13.8" x14ac:dyDescent="0.25">
      <c r="A30" s="4" t="s">
        <v>21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4"/>
      <c r="O30" s="7"/>
      <c r="P30" s="5"/>
    </row>
    <row r="31" spans="1:19" ht="13.8" x14ac:dyDescent="0.25">
      <c r="A31" s="6" t="s">
        <v>53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5">
        <f t="shared" ref="N31:N46" si="7">SUM(B31:M31)</f>
        <v>0</v>
      </c>
      <c r="O31" s="7">
        <v>0</v>
      </c>
      <c r="P31" s="5">
        <f t="shared" ref="P31:P47" si="8">SUM(N31-O31)</f>
        <v>0</v>
      </c>
    </row>
    <row r="32" spans="1:19" ht="13.8" x14ac:dyDescent="0.25">
      <c r="A32" s="6" t="s">
        <v>32</v>
      </c>
      <c r="B32" s="5"/>
      <c r="C32" s="5"/>
      <c r="D32" s="5"/>
      <c r="E32" s="5">
        <v>250</v>
      </c>
      <c r="F32" s="5"/>
      <c r="G32" s="5"/>
      <c r="H32" s="5"/>
      <c r="I32" s="5"/>
      <c r="J32" s="5"/>
      <c r="K32" s="5"/>
      <c r="L32" s="5"/>
      <c r="M32" s="5">
        <v>250</v>
      </c>
      <c r="N32" s="15">
        <f t="shared" si="7"/>
        <v>500</v>
      </c>
      <c r="O32" s="7">
        <v>500</v>
      </c>
      <c r="P32" s="5">
        <f t="shared" si="8"/>
        <v>0</v>
      </c>
    </row>
    <row r="33" spans="1:18" ht="13.8" x14ac:dyDescent="0.25">
      <c r="A33" s="6" t="s">
        <v>59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5">
        <f t="shared" si="7"/>
        <v>0</v>
      </c>
      <c r="O33" s="7">
        <v>695</v>
      </c>
      <c r="P33" s="5">
        <f t="shared" si="8"/>
        <v>-695</v>
      </c>
      <c r="R33" t="s">
        <v>67</v>
      </c>
    </row>
    <row r="34" spans="1:18" ht="13.8" x14ac:dyDescent="0.25">
      <c r="A34" s="6" t="s">
        <v>23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5">
        <f t="shared" si="7"/>
        <v>0</v>
      </c>
      <c r="O34" s="7">
        <v>0</v>
      </c>
      <c r="P34" s="5">
        <f t="shared" si="8"/>
        <v>0</v>
      </c>
    </row>
    <row r="35" spans="1:18" ht="13.8" x14ac:dyDescent="0.25">
      <c r="A35" s="6" t="s">
        <v>38</v>
      </c>
      <c r="B35" s="24"/>
      <c r="C35" s="24"/>
      <c r="D35" s="24">
        <v>130</v>
      </c>
      <c r="E35" s="5"/>
      <c r="F35" s="5"/>
      <c r="G35" s="5"/>
      <c r="H35" s="5"/>
      <c r="I35" s="5"/>
      <c r="J35" s="5"/>
      <c r="K35" s="5"/>
      <c r="L35" s="5"/>
      <c r="M35" s="5"/>
      <c r="N35" s="15">
        <f t="shared" si="7"/>
        <v>130</v>
      </c>
      <c r="O35" s="7">
        <v>200</v>
      </c>
      <c r="P35" s="5">
        <f t="shared" si="8"/>
        <v>-70</v>
      </c>
    </row>
    <row r="36" spans="1:18" ht="13.8" x14ac:dyDescent="0.25">
      <c r="A36" s="6" t="s">
        <v>39</v>
      </c>
      <c r="B36" s="24"/>
      <c r="C36" s="24"/>
      <c r="D36" s="24"/>
      <c r="E36" s="5"/>
      <c r="F36" s="5"/>
      <c r="G36" s="5"/>
      <c r="H36" s="5"/>
      <c r="I36" s="5"/>
      <c r="J36" s="5"/>
      <c r="K36" s="5"/>
      <c r="L36" s="5">
        <v>439.9</v>
      </c>
      <c r="M36" s="5"/>
      <c r="N36" s="15">
        <f t="shared" si="7"/>
        <v>439.9</v>
      </c>
      <c r="O36" s="7">
        <v>500</v>
      </c>
      <c r="P36" s="5">
        <f t="shared" si="8"/>
        <v>-60.100000000000023</v>
      </c>
    </row>
    <row r="37" spans="1:18" ht="13.8" x14ac:dyDescent="0.25">
      <c r="A37" s="6" t="s">
        <v>40</v>
      </c>
      <c r="B37" s="24"/>
      <c r="C37" s="24"/>
      <c r="D37" s="24"/>
      <c r="E37" s="5"/>
      <c r="F37" s="5"/>
      <c r="G37" s="5"/>
      <c r="H37" s="5"/>
      <c r="I37" s="5"/>
      <c r="J37" s="5"/>
      <c r="K37" s="5">
        <v>99.64</v>
      </c>
      <c r="L37" s="5"/>
      <c r="M37" s="5"/>
      <c r="N37" s="15">
        <f t="shared" si="7"/>
        <v>99.64</v>
      </c>
      <c r="O37" s="7">
        <v>0</v>
      </c>
      <c r="P37" s="5">
        <f t="shared" si="8"/>
        <v>99.64</v>
      </c>
    </row>
    <row r="38" spans="1:18" ht="13.8" x14ac:dyDescent="0.25">
      <c r="A38" s="6" t="s">
        <v>41</v>
      </c>
      <c r="B38" s="24"/>
      <c r="C38" s="24"/>
      <c r="D38" s="24"/>
      <c r="E38" s="5">
        <v>87.16</v>
      </c>
      <c r="F38" s="5"/>
      <c r="G38" s="5"/>
      <c r="H38" s="5"/>
      <c r="I38" s="5"/>
      <c r="J38" s="5"/>
      <c r="K38" s="5"/>
      <c r="L38" s="5"/>
      <c r="M38" s="5"/>
      <c r="N38" s="15">
        <f t="shared" si="7"/>
        <v>87.16</v>
      </c>
      <c r="O38" s="7">
        <v>100</v>
      </c>
      <c r="P38" s="5">
        <f t="shared" si="8"/>
        <v>-12.840000000000003</v>
      </c>
    </row>
    <row r="39" spans="1:18" ht="13.8" x14ac:dyDescent="0.25">
      <c r="A39" s="6" t="s">
        <v>42</v>
      </c>
      <c r="B39" s="24"/>
      <c r="C39" s="24"/>
      <c r="D39" s="24"/>
      <c r="E39" s="5"/>
      <c r="F39" s="5"/>
      <c r="G39" s="5"/>
      <c r="H39" s="5"/>
      <c r="I39" s="5"/>
      <c r="J39" s="5"/>
      <c r="K39" s="5"/>
      <c r="L39" s="5"/>
      <c r="M39" s="5"/>
      <c r="N39" s="15">
        <f t="shared" si="7"/>
        <v>0</v>
      </c>
      <c r="O39" s="19">
        <v>500</v>
      </c>
      <c r="P39" s="5">
        <f t="shared" si="8"/>
        <v>-500</v>
      </c>
      <c r="R39" t="s">
        <v>68</v>
      </c>
    </row>
    <row r="40" spans="1:18" ht="13.8" x14ac:dyDescent="0.25">
      <c r="A40" s="6" t="s">
        <v>43</v>
      </c>
      <c r="B40" s="24">
        <v>108.65</v>
      </c>
      <c r="C40" s="24"/>
      <c r="D40" s="24"/>
      <c r="E40" s="5"/>
      <c r="F40" s="5"/>
      <c r="G40" s="5"/>
      <c r="H40" s="5"/>
      <c r="I40" s="5"/>
      <c r="J40" s="5"/>
      <c r="K40" s="5"/>
      <c r="L40" s="5"/>
      <c r="M40" s="5"/>
      <c r="N40" s="15">
        <f t="shared" si="7"/>
        <v>108.65</v>
      </c>
      <c r="O40" s="19">
        <v>100</v>
      </c>
      <c r="P40" s="5">
        <f t="shared" si="8"/>
        <v>8.6500000000000057</v>
      </c>
    </row>
    <row r="41" spans="1:18" ht="13.8" x14ac:dyDescent="0.25">
      <c r="A41" s="6" t="s">
        <v>78</v>
      </c>
      <c r="B41" s="24"/>
      <c r="C41" s="24"/>
      <c r="D41" s="24">
        <v>250</v>
      </c>
      <c r="E41" s="5"/>
      <c r="F41" s="5"/>
      <c r="G41" s="5"/>
      <c r="H41" s="5"/>
      <c r="I41" s="5"/>
      <c r="J41" s="5"/>
      <c r="K41" s="5"/>
      <c r="L41" s="5">
        <v>250</v>
      </c>
      <c r="M41" s="5"/>
      <c r="N41" s="15">
        <f t="shared" si="7"/>
        <v>500</v>
      </c>
      <c r="O41" s="19">
        <v>500</v>
      </c>
      <c r="P41" s="5">
        <f t="shared" si="8"/>
        <v>0</v>
      </c>
    </row>
    <row r="42" spans="1:18" ht="13.8" x14ac:dyDescent="0.25">
      <c r="A42" s="6" t="s">
        <v>57</v>
      </c>
      <c r="B42" s="24"/>
      <c r="C42" s="24">
        <v>189.39</v>
      </c>
      <c r="D42" s="24">
        <v>21.56</v>
      </c>
      <c r="E42" s="5">
        <v>21.46</v>
      </c>
      <c r="F42" s="5"/>
      <c r="G42" s="5"/>
      <c r="H42" s="5"/>
      <c r="I42" s="5"/>
      <c r="J42" s="5">
        <v>358.39</v>
      </c>
      <c r="K42" s="5">
        <v>363.56</v>
      </c>
      <c r="L42" s="5"/>
      <c r="M42" s="5">
        <v>245.6</v>
      </c>
      <c r="N42" s="15">
        <f t="shared" si="7"/>
        <v>1199.9599999999998</v>
      </c>
      <c r="O42" s="19">
        <v>100</v>
      </c>
      <c r="P42" s="5">
        <f t="shared" si="8"/>
        <v>1099.9599999999998</v>
      </c>
      <c r="R42" t="s">
        <v>62</v>
      </c>
    </row>
    <row r="43" spans="1:18" ht="13.8" x14ac:dyDescent="0.25">
      <c r="A43" s="6" t="s">
        <v>46</v>
      </c>
      <c r="B43" s="24"/>
      <c r="C43" s="24"/>
      <c r="D43" s="24"/>
      <c r="E43" s="5"/>
      <c r="F43" s="5"/>
      <c r="G43" s="5"/>
      <c r="H43" s="5"/>
      <c r="I43" s="5">
        <v>455.83</v>
      </c>
      <c r="J43" s="5"/>
      <c r="K43" s="5"/>
      <c r="L43" s="5"/>
      <c r="M43" s="5"/>
      <c r="N43" s="15">
        <f t="shared" si="7"/>
        <v>455.83</v>
      </c>
      <c r="O43" s="7">
        <v>1000</v>
      </c>
      <c r="P43" s="5">
        <f t="shared" si="8"/>
        <v>-544.17000000000007</v>
      </c>
    </row>
    <row r="44" spans="1:18" ht="13.8" x14ac:dyDescent="0.25">
      <c r="A44" s="6" t="s">
        <v>47</v>
      </c>
      <c r="B44" s="24"/>
      <c r="C44" s="24"/>
      <c r="D44" s="24"/>
      <c r="E44" s="5"/>
      <c r="F44" s="5"/>
      <c r="G44" s="5"/>
      <c r="H44" s="5"/>
      <c r="I44" s="5"/>
      <c r="J44" s="5"/>
      <c r="K44" s="5"/>
      <c r="L44" s="5"/>
      <c r="M44" s="5"/>
      <c r="N44" s="15">
        <f t="shared" si="7"/>
        <v>0</v>
      </c>
      <c r="O44" s="7">
        <v>0</v>
      </c>
      <c r="P44" s="5">
        <f t="shared" si="8"/>
        <v>0</v>
      </c>
      <c r="R44" t="s">
        <v>71</v>
      </c>
    </row>
    <row r="45" spans="1:18" ht="13.8" x14ac:dyDescent="0.25">
      <c r="A45" s="6" t="s">
        <v>73</v>
      </c>
      <c r="B45" s="24"/>
      <c r="C45" s="24"/>
      <c r="D45" s="24"/>
      <c r="E45" s="5"/>
      <c r="F45" s="5"/>
      <c r="G45" s="5"/>
      <c r="H45" s="5"/>
      <c r="I45" s="5"/>
      <c r="J45" s="5"/>
      <c r="K45" s="5"/>
      <c r="L45" s="5"/>
      <c r="M45" s="5"/>
      <c r="N45" s="15">
        <f t="shared" si="7"/>
        <v>0</v>
      </c>
      <c r="O45" s="7">
        <v>600</v>
      </c>
      <c r="P45" s="5">
        <f t="shared" si="8"/>
        <v>-600</v>
      </c>
    </row>
    <row r="46" spans="1:18" ht="13.8" x14ac:dyDescent="0.25">
      <c r="A46" s="6" t="s">
        <v>66</v>
      </c>
      <c r="B46" s="24">
        <v>160</v>
      </c>
      <c r="C46" s="24"/>
      <c r="D46" s="24"/>
      <c r="E46" s="5"/>
      <c r="F46" s="5"/>
      <c r="G46" s="5"/>
      <c r="H46" s="5"/>
      <c r="I46" s="5"/>
      <c r="J46" s="5"/>
      <c r="K46" s="5"/>
      <c r="L46" s="5"/>
      <c r="M46" s="5"/>
      <c r="N46" s="15">
        <f t="shared" si="7"/>
        <v>160</v>
      </c>
      <c r="O46" s="7">
        <v>160</v>
      </c>
      <c r="P46" s="5">
        <f t="shared" si="8"/>
        <v>0</v>
      </c>
    </row>
    <row r="47" spans="1:18" ht="13.8" x14ac:dyDescent="0.25">
      <c r="A47" s="4" t="s">
        <v>20</v>
      </c>
      <c r="B47" s="7">
        <f t="shared" ref="B47:N47" si="9">SUM(B31:B46)</f>
        <v>268.64999999999998</v>
      </c>
      <c r="C47" s="7">
        <f t="shared" si="9"/>
        <v>189.39</v>
      </c>
      <c r="D47" s="7">
        <f t="shared" si="9"/>
        <v>401.56</v>
      </c>
      <c r="E47" s="7">
        <f t="shared" si="9"/>
        <v>358.61999999999995</v>
      </c>
      <c r="F47" s="7">
        <f t="shared" si="9"/>
        <v>0</v>
      </c>
      <c r="G47" s="7">
        <f t="shared" si="9"/>
        <v>0</v>
      </c>
      <c r="H47" s="7">
        <f t="shared" si="9"/>
        <v>0</v>
      </c>
      <c r="I47" s="7">
        <f t="shared" si="9"/>
        <v>455.83</v>
      </c>
      <c r="J47" s="7">
        <f t="shared" si="9"/>
        <v>358.39</v>
      </c>
      <c r="K47" s="7">
        <f t="shared" si="9"/>
        <v>463.2</v>
      </c>
      <c r="L47" s="7">
        <f t="shared" si="9"/>
        <v>689.9</v>
      </c>
      <c r="M47" s="7">
        <f t="shared" si="9"/>
        <v>495.6</v>
      </c>
      <c r="N47" s="7">
        <f t="shared" si="9"/>
        <v>3681.1400000000003</v>
      </c>
      <c r="O47" s="7">
        <f>SUM(O31:O46)</f>
        <v>4955</v>
      </c>
      <c r="P47" s="5">
        <f t="shared" si="8"/>
        <v>-1273.8599999999997</v>
      </c>
    </row>
    <row r="48" spans="1:18" ht="13.8" x14ac:dyDescent="0.25">
      <c r="A48" s="4" t="s">
        <v>24</v>
      </c>
      <c r="B48" s="5">
        <f>SUM(B27-B47)</f>
        <v>15194.480000000001</v>
      </c>
      <c r="C48" s="5">
        <f t="shared" ref="C48:O48" si="10">SUM(C27-C47)</f>
        <v>16405.090000000004</v>
      </c>
      <c r="D48" s="5">
        <f t="shared" si="10"/>
        <v>15592.920000000002</v>
      </c>
      <c r="E48" s="5">
        <f t="shared" si="10"/>
        <v>16644.910000000003</v>
      </c>
      <c r="F48" s="5">
        <f t="shared" si="10"/>
        <v>17328.530000000002</v>
      </c>
      <c r="G48" s="5">
        <f t="shared" si="10"/>
        <v>17294.460000000003</v>
      </c>
      <c r="H48" s="5">
        <f t="shared" si="10"/>
        <v>17294.460000000003</v>
      </c>
      <c r="I48" s="5">
        <f t="shared" si="10"/>
        <v>16838.63</v>
      </c>
      <c r="J48" s="5">
        <f t="shared" si="10"/>
        <v>17260.040000000005</v>
      </c>
      <c r="K48" s="5">
        <f t="shared" si="10"/>
        <v>17195.230000000003</v>
      </c>
      <c r="L48" s="5">
        <f t="shared" si="10"/>
        <v>16334.140000000005</v>
      </c>
      <c r="M48" s="5">
        <f t="shared" si="10"/>
        <v>16110.410000000005</v>
      </c>
      <c r="N48" s="5">
        <f t="shared" si="10"/>
        <v>3692.2799999999997</v>
      </c>
      <c r="O48" s="5">
        <f t="shared" si="10"/>
        <v>-1430</v>
      </c>
      <c r="P48" s="7"/>
    </row>
    <row r="49" spans="1:16" ht="13.8" x14ac:dyDescent="0.2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1"/>
      <c r="N49" s="12"/>
      <c r="O49" s="12"/>
      <c r="P49" s="10"/>
    </row>
    <row r="50" spans="1:16" ht="13.8" x14ac:dyDescent="0.25">
      <c r="A50" s="13" t="s">
        <v>80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2"/>
      <c r="P50" s="10"/>
    </row>
    <row r="51" spans="1:16" ht="13.8" x14ac:dyDescent="0.25">
      <c r="A51" s="9" t="s">
        <v>81</v>
      </c>
      <c r="B51" s="10">
        <v>12079.38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9"/>
      <c r="O51" s="9"/>
      <c r="P51" s="9"/>
    </row>
    <row r="52" spans="1:16" ht="13.8" x14ac:dyDescent="0.25">
      <c r="A52" s="21" t="s">
        <v>82</v>
      </c>
      <c r="C52" s="26">
        <v>41741</v>
      </c>
    </row>
  </sheetData>
  <mergeCells count="3">
    <mergeCell ref="A1:P1"/>
    <mergeCell ref="A2:P2"/>
    <mergeCell ref="P11:P12"/>
  </mergeCells>
  <pageMargins left="0.75" right="0.75" top="1" bottom="1" header="0.5" footer="0.5"/>
  <pageSetup scale="63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topLeftCell="A37" zoomScale="75" zoomScaleNormal="75" workbookViewId="0">
      <selection activeCell="L43" sqref="L43"/>
    </sheetView>
  </sheetViews>
  <sheetFormatPr defaultRowHeight="13.2" x14ac:dyDescent="0.25"/>
  <cols>
    <col min="1" max="1" width="29.5546875" customWidth="1"/>
    <col min="2" max="2" width="9.88671875" bestFit="1" customWidth="1"/>
    <col min="3" max="13" width="10.88671875" customWidth="1"/>
    <col min="14" max="14" width="9.6640625" customWidth="1"/>
    <col min="15" max="15" width="11.88671875" bestFit="1" customWidth="1"/>
    <col min="16" max="16" width="12.88671875" customWidth="1"/>
    <col min="17" max="17" width="0.5546875" customWidth="1"/>
    <col min="18" max="18" width="33.44140625" hidden="1" customWidth="1"/>
    <col min="19" max="19" width="5.88671875" hidden="1" customWidth="1"/>
  </cols>
  <sheetData>
    <row r="1" spans="1:19" ht="13.8" x14ac:dyDescent="0.2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9" ht="13.8" x14ac:dyDescent="0.25">
      <c r="A2" s="29" t="s">
        <v>75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9" ht="13.8" x14ac:dyDescent="0.25">
      <c r="A3" s="13" t="s">
        <v>48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9"/>
      <c r="O3" s="12"/>
      <c r="P3" s="10"/>
    </row>
    <row r="4" spans="1:19" ht="13.8" x14ac:dyDescent="0.25">
      <c r="A4" s="14" t="s">
        <v>76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2"/>
      <c r="P4" s="10"/>
    </row>
    <row r="5" spans="1:19" ht="13.8" x14ac:dyDescent="0.25">
      <c r="A5" s="6" t="s">
        <v>49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7"/>
      <c r="P5" s="5"/>
    </row>
    <row r="6" spans="1:19" ht="13.8" x14ac:dyDescent="0.25">
      <c r="A6" s="4" t="s">
        <v>27</v>
      </c>
      <c r="B6" s="5">
        <v>815.06</v>
      </c>
      <c r="C6" s="5">
        <f>B10</f>
        <v>815.06</v>
      </c>
      <c r="D6" s="5">
        <f>C10</f>
        <v>815.06</v>
      </c>
      <c r="E6" s="5">
        <v>815.06</v>
      </c>
      <c r="F6" s="5">
        <v>815.06</v>
      </c>
      <c r="G6" s="5">
        <v>815.06</v>
      </c>
      <c r="H6" s="5">
        <f t="shared" ref="H6:N6" si="0">G10</f>
        <v>13157.279999999999</v>
      </c>
      <c r="I6" s="5">
        <f t="shared" si="0"/>
        <v>12759.48</v>
      </c>
      <c r="J6" s="5">
        <f t="shared" si="0"/>
        <v>12759.48</v>
      </c>
      <c r="K6" s="5">
        <f t="shared" si="0"/>
        <v>12859.48</v>
      </c>
      <c r="L6" s="5">
        <f t="shared" si="0"/>
        <v>11674.08</v>
      </c>
      <c r="M6" s="5">
        <f t="shared" si="0"/>
        <v>11842.62</v>
      </c>
      <c r="N6" s="5">
        <f t="shared" si="0"/>
        <v>11753.68</v>
      </c>
      <c r="O6" s="7"/>
      <c r="P6" s="5"/>
    </row>
    <row r="7" spans="1:19" ht="13.8" x14ac:dyDescent="0.25">
      <c r="A7" s="6" t="s">
        <v>28</v>
      </c>
      <c r="B7" s="5"/>
      <c r="C7" s="5"/>
      <c r="D7" s="5"/>
      <c r="E7" s="5"/>
      <c r="F7" s="5"/>
      <c r="G7" s="5">
        <v>12342.22</v>
      </c>
      <c r="H7" s="5">
        <v>50</v>
      </c>
      <c r="I7" s="5"/>
      <c r="J7" s="5">
        <v>150</v>
      </c>
      <c r="K7" s="5"/>
      <c r="L7" s="5">
        <v>190</v>
      </c>
      <c r="M7" s="5"/>
      <c r="N7" s="5"/>
      <c r="O7" s="7"/>
      <c r="P7" s="5"/>
    </row>
    <row r="8" spans="1:19" ht="13.8" x14ac:dyDescent="0.25">
      <c r="A8" s="6" t="s">
        <v>29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7"/>
      <c r="P8" s="5"/>
    </row>
    <row r="9" spans="1:19" ht="13.8" x14ac:dyDescent="0.25">
      <c r="A9" s="6" t="s">
        <v>52</v>
      </c>
      <c r="B9" s="5"/>
      <c r="C9" s="5"/>
      <c r="D9" s="5"/>
      <c r="E9" s="5"/>
      <c r="F9" s="5"/>
      <c r="G9" s="5"/>
      <c r="H9" s="5">
        <v>447.8</v>
      </c>
      <c r="I9" s="5"/>
      <c r="J9" s="5">
        <v>50</v>
      </c>
      <c r="K9" s="5">
        <v>1185.4000000000001</v>
      </c>
      <c r="L9" s="5">
        <v>21.46</v>
      </c>
      <c r="M9" s="5">
        <v>88.94</v>
      </c>
      <c r="N9" s="5"/>
      <c r="O9" s="7"/>
      <c r="P9" s="5"/>
    </row>
    <row r="10" spans="1:19" ht="13.8" x14ac:dyDescent="0.25">
      <c r="A10" s="4" t="s">
        <v>31</v>
      </c>
      <c r="B10" s="5">
        <f>B6-B9</f>
        <v>815.06</v>
      </c>
      <c r="C10" s="5">
        <f t="shared" ref="C10:I10" si="1">SUM(C6:C9)</f>
        <v>815.06</v>
      </c>
      <c r="D10" s="5">
        <f t="shared" si="1"/>
        <v>815.06</v>
      </c>
      <c r="E10" s="5">
        <f t="shared" si="1"/>
        <v>815.06</v>
      </c>
      <c r="F10" s="5">
        <f t="shared" si="1"/>
        <v>815.06</v>
      </c>
      <c r="G10" s="5">
        <f t="shared" si="1"/>
        <v>13157.279999999999</v>
      </c>
      <c r="H10" s="5">
        <f>H6+H7+H8-H9</f>
        <v>12759.48</v>
      </c>
      <c r="I10" s="5">
        <f t="shared" si="1"/>
        <v>12759.48</v>
      </c>
      <c r="J10" s="5">
        <f>J6+J7-J9</f>
        <v>12859.48</v>
      </c>
      <c r="K10" s="5">
        <f>K6+K7+K8-K9</f>
        <v>11674.08</v>
      </c>
      <c r="L10" s="5">
        <f>L6+L7-L9</f>
        <v>11842.62</v>
      </c>
      <c r="M10" s="5">
        <f>M6+M7-M9</f>
        <v>11753.68</v>
      </c>
      <c r="N10" s="5">
        <f>N6</f>
        <v>11753.68</v>
      </c>
      <c r="O10" s="7"/>
      <c r="P10" s="5"/>
    </row>
    <row r="11" spans="1:19" ht="13.8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0" t="s">
        <v>35</v>
      </c>
    </row>
    <row r="12" spans="1:19" ht="13.8" x14ac:dyDescent="0.25">
      <c r="A12" s="3" t="s">
        <v>33</v>
      </c>
      <c r="B12" s="1" t="s">
        <v>0</v>
      </c>
      <c r="C12" s="1" t="s">
        <v>1</v>
      </c>
      <c r="D12" s="1" t="s">
        <v>2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11</v>
      </c>
      <c r="N12" s="1" t="s">
        <v>12</v>
      </c>
      <c r="O12" s="1" t="s">
        <v>34</v>
      </c>
      <c r="P12" s="31"/>
    </row>
    <row r="13" spans="1:19" ht="13.8" x14ac:dyDescent="0.25">
      <c r="A13" s="4" t="s">
        <v>14</v>
      </c>
      <c r="B13" s="5">
        <f>B53</f>
        <v>2848.4</v>
      </c>
      <c r="C13" s="5">
        <f>C53</f>
        <v>2718.83</v>
      </c>
      <c r="D13" s="5">
        <f>D53</f>
        <v>3293.85</v>
      </c>
      <c r="E13" s="5">
        <f>E53</f>
        <v>12153.05</v>
      </c>
      <c r="F13" s="5">
        <f>F53</f>
        <v>13824.13</v>
      </c>
      <c r="G13" s="5">
        <f>G10</f>
        <v>13157.279999999999</v>
      </c>
      <c r="H13" s="5">
        <f t="shared" ref="H13:M13" si="2">H10</f>
        <v>12759.48</v>
      </c>
      <c r="I13" s="5">
        <f t="shared" si="2"/>
        <v>12759.48</v>
      </c>
      <c r="J13" s="5">
        <f t="shared" si="2"/>
        <v>12859.48</v>
      </c>
      <c r="K13" s="5">
        <f t="shared" si="2"/>
        <v>11674.08</v>
      </c>
      <c r="L13" s="5">
        <f t="shared" si="2"/>
        <v>11842.62</v>
      </c>
      <c r="M13" s="5">
        <f t="shared" si="2"/>
        <v>11753.68</v>
      </c>
      <c r="N13" s="5">
        <f>N10</f>
        <v>11753.68</v>
      </c>
      <c r="O13" s="4"/>
      <c r="P13" s="17"/>
    </row>
    <row r="14" spans="1:19" ht="13.8" x14ac:dyDescent="0.25">
      <c r="A14" s="4" t="s">
        <v>15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4"/>
      <c r="O14" s="4"/>
      <c r="P14" s="17"/>
    </row>
    <row r="15" spans="1:19" ht="13.8" x14ac:dyDescent="0.25">
      <c r="A15" s="18" t="s">
        <v>72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5">
        <f t="shared" ref="N15:N26" si="3">SUM(B15:M15)</f>
        <v>0</v>
      </c>
      <c r="O15" s="7">
        <v>1360</v>
      </c>
      <c r="P15" s="5">
        <f t="shared" ref="P15:P27" si="4">SUM(N15-O15)</f>
        <v>-1360</v>
      </c>
    </row>
    <row r="16" spans="1:19" ht="13.8" x14ac:dyDescent="0.25">
      <c r="A16" s="6" t="s">
        <v>16</v>
      </c>
      <c r="B16" s="5"/>
      <c r="C16" s="5">
        <v>475</v>
      </c>
      <c r="E16" s="5">
        <v>625</v>
      </c>
      <c r="F16" s="5">
        <v>300</v>
      </c>
      <c r="G16" s="5">
        <v>215</v>
      </c>
      <c r="H16" s="5">
        <v>50</v>
      </c>
      <c r="I16" s="5"/>
      <c r="J16" s="5">
        <v>75</v>
      </c>
      <c r="K16" s="5"/>
      <c r="L16" s="5"/>
      <c r="M16" s="5"/>
      <c r="N16" s="15">
        <f t="shared" si="3"/>
        <v>1740</v>
      </c>
      <c r="O16" s="7">
        <v>1640</v>
      </c>
      <c r="P16" s="5">
        <f t="shared" si="4"/>
        <v>100</v>
      </c>
      <c r="R16" t="s">
        <v>63</v>
      </c>
      <c r="S16">
        <f>44*10</f>
        <v>440</v>
      </c>
    </row>
    <row r="17" spans="1:19" ht="13.8" x14ac:dyDescent="0.25">
      <c r="A17" s="6" t="s">
        <v>17</v>
      </c>
      <c r="B17" s="6"/>
      <c r="C17" s="5"/>
      <c r="D17" s="20">
        <v>575</v>
      </c>
      <c r="E17" s="5"/>
      <c r="F17" s="5">
        <v>200</v>
      </c>
      <c r="G17" s="5"/>
      <c r="H17" s="5"/>
      <c r="I17" s="5"/>
      <c r="J17" s="5"/>
      <c r="K17" s="5"/>
      <c r="L17" s="5"/>
      <c r="M17" s="5"/>
      <c r="N17" s="15">
        <f t="shared" si="3"/>
        <v>775</v>
      </c>
      <c r="O17" s="7">
        <v>400</v>
      </c>
      <c r="P17" s="5">
        <f t="shared" si="4"/>
        <v>375</v>
      </c>
      <c r="R17" t="s">
        <v>64</v>
      </c>
      <c r="S17">
        <f>30*40</f>
        <v>1200</v>
      </c>
    </row>
    <row r="18" spans="1:19" ht="13.8" x14ac:dyDescent="0.25">
      <c r="A18" s="6" t="s">
        <v>37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5">
        <f t="shared" si="3"/>
        <v>0</v>
      </c>
      <c r="O18" s="7">
        <v>0</v>
      </c>
      <c r="P18" s="5">
        <f t="shared" si="4"/>
        <v>0</v>
      </c>
    </row>
    <row r="19" spans="1:19" ht="13.8" x14ac:dyDescent="0.25">
      <c r="A19" s="6" t="s">
        <v>60</v>
      </c>
      <c r="B19" s="5"/>
      <c r="C19" s="5">
        <v>100</v>
      </c>
      <c r="D19" s="5">
        <v>100</v>
      </c>
      <c r="E19" s="5"/>
      <c r="F19" s="5"/>
      <c r="G19" s="5"/>
      <c r="H19" s="5"/>
      <c r="I19" s="5"/>
      <c r="J19" s="5">
        <v>75</v>
      </c>
      <c r="K19" s="5"/>
      <c r="L19" s="5"/>
      <c r="M19" s="5">
        <v>50</v>
      </c>
      <c r="N19" s="15">
        <f t="shared" si="3"/>
        <v>325</v>
      </c>
      <c r="O19" s="7">
        <v>200</v>
      </c>
      <c r="P19" s="5">
        <f t="shared" si="4"/>
        <v>125</v>
      </c>
      <c r="R19" t="s">
        <v>70</v>
      </c>
    </row>
    <row r="20" spans="1:19" ht="13.8" x14ac:dyDescent="0.25">
      <c r="A20" s="6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5">
        <f t="shared" si="3"/>
        <v>0</v>
      </c>
      <c r="O20" s="19">
        <v>1400</v>
      </c>
      <c r="P20" s="5">
        <f t="shared" si="4"/>
        <v>-1400</v>
      </c>
      <c r="R20" t="s">
        <v>65</v>
      </c>
    </row>
    <row r="21" spans="1:19" ht="13.8" x14ac:dyDescent="0.25">
      <c r="A21" s="6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5">
        <f t="shared" si="3"/>
        <v>0</v>
      </c>
      <c r="O21" s="7">
        <v>0</v>
      </c>
      <c r="P21" s="5">
        <f t="shared" si="4"/>
        <v>0</v>
      </c>
    </row>
    <row r="22" spans="1:19" ht="13.8" x14ac:dyDescent="0.25">
      <c r="A22" s="6" t="s">
        <v>36</v>
      </c>
      <c r="B22" s="5"/>
      <c r="C22" s="5"/>
      <c r="D22" s="5"/>
      <c r="E22" s="5"/>
      <c r="F22" s="5"/>
      <c r="G22" s="5">
        <v>40</v>
      </c>
      <c r="H22" s="8"/>
      <c r="I22" s="5"/>
      <c r="J22" s="5"/>
      <c r="K22" s="5"/>
      <c r="L22" s="5"/>
      <c r="M22" s="5"/>
      <c r="N22" s="15">
        <f t="shared" si="3"/>
        <v>40</v>
      </c>
      <c r="O22" s="7">
        <v>0</v>
      </c>
      <c r="P22" s="5">
        <f t="shared" si="4"/>
        <v>40</v>
      </c>
    </row>
    <row r="23" spans="1:19" ht="13.8" x14ac:dyDescent="0.25">
      <c r="A23" s="6" t="s">
        <v>69</v>
      </c>
      <c r="B23" s="5"/>
      <c r="C23" s="5"/>
      <c r="D23" s="5"/>
      <c r="E23" s="5"/>
      <c r="F23" s="5"/>
      <c r="G23" s="5"/>
      <c r="H23" s="8"/>
      <c r="I23" s="5"/>
      <c r="J23" s="5"/>
      <c r="K23" s="5"/>
      <c r="L23" s="5"/>
      <c r="M23" s="5"/>
      <c r="N23" s="15">
        <f t="shared" si="3"/>
        <v>0</v>
      </c>
      <c r="O23" s="7">
        <v>200</v>
      </c>
      <c r="P23" s="5">
        <f t="shared" si="4"/>
        <v>-200</v>
      </c>
    </row>
    <row r="24" spans="1:19" ht="13.8" x14ac:dyDescent="0.25">
      <c r="A24" s="6" t="s">
        <v>47</v>
      </c>
      <c r="B24" s="5"/>
      <c r="C24" s="5"/>
      <c r="D24" s="5">
        <v>2380</v>
      </c>
      <c r="E24" s="5">
        <v>1592</v>
      </c>
      <c r="F24" s="5">
        <v>204</v>
      </c>
      <c r="G24" s="5"/>
      <c r="H24" s="5"/>
      <c r="I24" s="5"/>
      <c r="J24" s="5"/>
      <c r="K24" s="5"/>
      <c r="L24" s="5"/>
      <c r="M24" s="5">
        <v>3659.45</v>
      </c>
      <c r="N24" s="15">
        <f t="shared" si="3"/>
        <v>7835.45</v>
      </c>
      <c r="O24" s="7">
        <v>0</v>
      </c>
      <c r="P24" s="5">
        <f t="shared" si="4"/>
        <v>7835.45</v>
      </c>
    </row>
    <row r="25" spans="1:19" ht="13.8" x14ac:dyDescent="0.25">
      <c r="A25" s="6" t="s">
        <v>73</v>
      </c>
      <c r="B25" s="5"/>
      <c r="C25" s="5"/>
      <c r="D25" s="20"/>
      <c r="E25" s="5">
        <v>350</v>
      </c>
      <c r="F25" s="5"/>
      <c r="G25" s="5"/>
      <c r="H25" s="5"/>
      <c r="I25" s="5"/>
      <c r="J25" s="5">
        <v>350</v>
      </c>
      <c r="K25" s="5"/>
      <c r="L25" s="5"/>
      <c r="M25" s="5"/>
      <c r="N25" s="15">
        <f t="shared" si="3"/>
        <v>700</v>
      </c>
      <c r="O25" s="7">
        <v>0</v>
      </c>
      <c r="P25" s="5">
        <v>3178.1</v>
      </c>
    </row>
    <row r="26" spans="1:19" ht="13.8" x14ac:dyDescent="0.25">
      <c r="A26" s="18" t="s">
        <v>56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5">
        <f t="shared" si="3"/>
        <v>0</v>
      </c>
      <c r="O26" s="7">
        <v>0</v>
      </c>
      <c r="P26" s="5">
        <f t="shared" si="4"/>
        <v>0</v>
      </c>
    </row>
    <row r="27" spans="1:19" ht="13.8" x14ac:dyDescent="0.25">
      <c r="A27" s="4" t="s">
        <v>20</v>
      </c>
      <c r="B27" s="7">
        <f>SUM(B13:B26)</f>
        <v>2848.4</v>
      </c>
      <c r="C27" s="7">
        <f>SUM(C13:C26)</f>
        <v>3293.83</v>
      </c>
      <c r="D27" s="7">
        <f t="shared" ref="D27:M27" si="5">SUM(D13:D26)</f>
        <v>6348.85</v>
      </c>
      <c r="E27" s="7">
        <f t="shared" si="5"/>
        <v>14720.05</v>
      </c>
      <c r="F27" s="7">
        <f t="shared" si="5"/>
        <v>14528.13</v>
      </c>
      <c r="G27" s="7">
        <f t="shared" si="5"/>
        <v>13412.279999999999</v>
      </c>
      <c r="H27" s="7">
        <f t="shared" si="5"/>
        <v>12809.48</v>
      </c>
      <c r="I27" s="7">
        <f t="shared" si="5"/>
        <v>12759.48</v>
      </c>
      <c r="J27" s="7">
        <f t="shared" si="5"/>
        <v>13359.48</v>
      </c>
      <c r="K27" s="7">
        <f t="shared" si="5"/>
        <v>11674.08</v>
      </c>
      <c r="L27" s="7">
        <f t="shared" si="5"/>
        <v>11842.62</v>
      </c>
      <c r="M27" s="7">
        <f t="shared" si="5"/>
        <v>15463.130000000001</v>
      </c>
      <c r="N27" s="15">
        <f>SUM(N15:N26)</f>
        <v>11415.45</v>
      </c>
      <c r="O27" s="7">
        <f>SUM(O15:O26)</f>
        <v>5200</v>
      </c>
      <c r="P27" s="5">
        <f t="shared" si="4"/>
        <v>6215.4500000000007</v>
      </c>
    </row>
    <row r="28" spans="1:19" ht="13.8" x14ac:dyDescent="0.25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  <c r="O28" s="7"/>
      <c r="P28" s="16"/>
    </row>
    <row r="29" spans="1:19" ht="13.8" x14ac:dyDescent="0.25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  <c r="O29" s="7"/>
      <c r="P29" s="16"/>
    </row>
    <row r="30" spans="1:19" ht="13.8" x14ac:dyDescent="0.25">
      <c r="A30" s="4" t="s">
        <v>21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4"/>
      <c r="O30" s="7"/>
      <c r="P30" s="5"/>
    </row>
    <row r="31" spans="1:19" ht="13.8" x14ac:dyDescent="0.25">
      <c r="A31" s="6" t="s">
        <v>53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5">
        <f t="shared" ref="N31:N46" si="6">SUM(B31:M31)</f>
        <v>0</v>
      </c>
      <c r="O31" s="7">
        <v>0</v>
      </c>
      <c r="P31" s="5">
        <f t="shared" ref="P31:P47" si="7">SUM(N31-O31)</f>
        <v>0</v>
      </c>
    </row>
    <row r="32" spans="1:19" ht="13.8" x14ac:dyDescent="0.25">
      <c r="A32" s="6" t="s">
        <v>32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>
        <v>500</v>
      </c>
      <c r="N32" s="15">
        <f t="shared" si="6"/>
        <v>500</v>
      </c>
      <c r="O32" s="7">
        <v>500</v>
      </c>
      <c r="P32" s="5">
        <f t="shared" si="7"/>
        <v>0</v>
      </c>
    </row>
    <row r="33" spans="1:18" ht="13.8" x14ac:dyDescent="0.25">
      <c r="A33" s="6" t="s">
        <v>59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5">
        <f t="shared" si="6"/>
        <v>0</v>
      </c>
      <c r="O33" s="7">
        <v>0</v>
      </c>
      <c r="P33" s="5">
        <f t="shared" si="7"/>
        <v>0</v>
      </c>
      <c r="R33" t="s">
        <v>67</v>
      </c>
    </row>
    <row r="34" spans="1:18" ht="13.8" x14ac:dyDescent="0.25">
      <c r="A34" s="6" t="s">
        <v>23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5">
        <f t="shared" si="6"/>
        <v>0</v>
      </c>
      <c r="O34" s="7">
        <v>0</v>
      </c>
      <c r="P34" s="5">
        <f t="shared" si="7"/>
        <v>0</v>
      </c>
    </row>
    <row r="35" spans="1:18" ht="13.8" x14ac:dyDescent="0.25">
      <c r="A35" s="6" t="s">
        <v>38</v>
      </c>
      <c r="B35" s="5"/>
      <c r="C35" s="5"/>
      <c r="D35" s="5">
        <v>60.85</v>
      </c>
      <c r="E35" s="5">
        <v>110</v>
      </c>
      <c r="F35" s="5"/>
      <c r="G35" s="5"/>
      <c r="H35" s="5"/>
      <c r="I35" s="5"/>
      <c r="J35" s="5"/>
      <c r="K35" s="5"/>
      <c r="L35" s="5"/>
      <c r="M35" s="5"/>
      <c r="N35" s="15">
        <f t="shared" si="6"/>
        <v>170.85</v>
      </c>
      <c r="O35" s="7">
        <v>110</v>
      </c>
      <c r="P35" s="5">
        <f t="shared" si="7"/>
        <v>60.849999999999994</v>
      </c>
    </row>
    <row r="36" spans="1:18" ht="13.8" x14ac:dyDescent="0.25">
      <c r="A36" s="6" t="s">
        <v>39</v>
      </c>
      <c r="B36" s="5"/>
      <c r="C36" s="5"/>
      <c r="D36" s="5"/>
      <c r="E36" s="5"/>
      <c r="F36" s="5"/>
      <c r="G36" s="5">
        <v>243.8</v>
      </c>
      <c r="H36" s="5"/>
      <c r="I36" s="5"/>
      <c r="J36" s="5"/>
      <c r="K36" s="5"/>
      <c r="L36" s="5"/>
      <c r="M36" s="5"/>
      <c r="N36" s="15">
        <f t="shared" si="6"/>
        <v>243.8</v>
      </c>
      <c r="O36" s="7">
        <v>40</v>
      </c>
      <c r="P36" s="5">
        <f t="shared" si="7"/>
        <v>203.8</v>
      </c>
    </row>
    <row r="37" spans="1:18" ht="13.8" x14ac:dyDescent="0.25">
      <c r="A37" s="6" t="s">
        <v>40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5">
        <f t="shared" si="6"/>
        <v>0</v>
      </c>
      <c r="O37" s="7">
        <v>350</v>
      </c>
      <c r="P37" s="5">
        <f t="shared" si="7"/>
        <v>-350</v>
      </c>
    </row>
    <row r="38" spans="1:18" ht="13.8" x14ac:dyDescent="0.25">
      <c r="A38" s="6" t="s">
        <v>41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5">
        <f t="shared" si="6"/>
        <v>0</v>
      </c>
      <c r="O38" s="7">
        <v>100</v>
      </c>
      <c r="P38" s="5">
        <f t="shared" si="7"/>
        <v>-100</v>
      </c>
    </row>
    <row r="39" spans="1:18" ht="13.8" x14ac:dyDescent="0.25">
      <c r="A39" s="6" t="s">
        <v>42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5">
        <f t="shared" si="6"/>
        <v>0</v>
      </c>
      <c r="O39" s="19">
        <v>500</v>
      </c>
      <c r="P39" s="5">
        <f t="shared" si="7"/>
        <v>-500</v>
      </c>
      <c r="R39" t="s">
        <v>68</v>
      </c>
    </row>
    <row r="40" spans="1:18" ht="13.8" x14ac:dyDescent="0.25">
      <c r="A40" s="6" t="s">
        <v>43</v>
      </c>
      <c r="B40" s="5">
        <v>113.69</v>
      </c>
      <c r="C40" s="5"/>
      <c r="D40" s="5">
        <v>15.9</v>
      </c>
      <c r="E40" s="5">
        <v>155</v>
      </c>
      <c r="F40" s="5"/>
      <c r="G40" s="5"/>
      <c r="H40" s="5"/>
      <c r="I40" s="5"/>
      <c r="J40" s="5"/>
      <c r="K40" s="5"/>
      <c r="L40" s="5"/>
      <c r="M40" s="5">
        <v>108.65</v>
      </c>
      <c r="N40" s="15">
        <f t="shared" si="6"/>
        <v>393.24</v>
      </c>
      <c r="O40" s="19">
        <v>100</v>
      </c>
      <c r="P40" s="5">
        <f t="shared" si="7"/>
        <v>293.24</v>
      </c>
    </row>
    <row r="41" spans="1:18" ht="13.8" x14ac:dyDescent="0.25">
      <c r="A41" s="6" t="s">
        <v>44</v>
      </c>
      <c r="B41" s="5"/>
      <c r="C41" s="5"/>
      <c r="D41" s="5"/>
      <c r="E41" s="5"/>
      <c r="F41" s="5"/>
      <c r="G41" s="5"/>
      <c r="H41" s="5"/>
      <c r="I41" s="5"/>
      <c r="J41" s="5"/>
      <c r="K41" s="5">
        <v>500</v>
      </c>
      <c r="L41" s="5"/>
      <c r="M41" s="5"/>
      <c r="N41" s="15">
        <f t="shared" si="6"/>
        <v>500</v>
      </c>
      <c r="O41" s="19">
        <v>500</v>
      </c>
      <c r="P41" s="5">
        <f t="shared" si="7"/>
        <v>0</v>
      </c>
    </row>
    <row r="42" spans="1:18" ht="13.8" x14ac:dyDescent="0.25">
      <c r="A42" s="6" t="s">
        <v>57</v>
      </c>
      <c r="B42" s="5"/>
      <c r="C42" s="5"/>
      <c r="D42" s="5"/>
      <c r="E42" s="5"/>
      <c r="F42" s="5"/>
      <c r="G42" s="5"/>
      <c r="H42" s="5"/>
      <c r="I42" s="5"/>
      <c r="J42" s="5"/>
      <c r="K42" s="5" t="s">
        <v>33</v>
      </c>
      <c r="L42" s="5">
        <v>21.46</v>
      </c>
      <c r="M42" s="5"/>
      <c r="N42" s="15">
        <f t="shared" si="6"/>
        <v>21.46</v>
      </c>
      <c r="O42" s="19">
        <v>1100</v>
      </c>
      <c r="P42" s="5">
        <f t="shared" si="7"/>
        <v>-1078.54</v>
      </c>
      <c r="R42" t="s">
        <v>62</v>
      </c>
    </row>
    <row r="43" spans="1:18" ht="13.8" x14ac:dyDescent="0.25">
      <c r="A43" s="6" t="s">
        <v>46</v>
      </c>
      <c r="B43" s="5"/>
      <c r="C43" s="5"/>
      <c r="D43" s="5"/>
      <c r="E43" s="5"/>
      <c r="F43" s="5"/>
      <c r="G43" s="5"/>
      <c r="H43" s="5"/>
      <c r="I43" s="5"/>
      <c r="J43" s="5"/>
      <c r="K43" s="5">
        <v>685.4</v>
      </c>
      <c r="L43" s="5">
        <v>88.94</v>
      </c>
      <c r="M43" s="5"/>
      <c r="N43" s="15">
        <f t="shared" si="6"/>
        <v>774.33999999999992</v>
      </c>
      <c r="O43" s="7">
        <v>1750</v>
      </c>
      <c r="P43" s="5">
        <f t="shared" si="7"/>
        <v>-975.66000000000008</v>
      </c>
    </row>
    <row r="44" spans="1:18" ht="13.8" x14ac:dyDescent="0.25">
      <c r="A44" s="6" t="s">
        <v>47</v>
      </c>
      <c r="B44" s="5"/>
      <c r="C44" s="5"/>
      <c r="D44" s="5">
        <v>1825</v>
      </c>
      <c r="E44" s="5">
        <v>2147</v>
      </c>
      <c r="F44" s="5">
        <v>204</v>
      </c>
      <c r="G44" s="5"/>
      <c r="H44" s="5"/>
      <c r="I44" s="5"/>
      <c r="J44" s="5"/>
      <c r="K44" s="5"/>
      <c r="L44" s="5"/>
      <c r="M44" s="5"/>
      <c r="N44" s="15">
        <f t="shared" si="6"/>
        <v>4176</v>
      </c>
      <c r="O44" s="7">
        <v>0</v>
      </c>
      <c r="P44" s="5">
        <f t="shared" si="7"/>
        <v>4176</v>
      </c>
      <c r="R44" t="s">
        <v>71</v>
      </c>
    </row>
    <row r="45" spans="1:18" ht="13.8" x14ac:dyDescent="0.25">
      <c r="A45" s="6" t="s">
        <v>73</v>
      </c>
      <c r="B45" s="5"/>
      <c r="C45" s="5"/>
      <c r="D45" s="5"/>
      <c r="E45" s="5"/>
      <c r="F45" s="5" t="s">
        <v>74</v>
      </c>
      <c r="G45" s="5"/>
      <c r="H45" s="5"/>
      <c r="I45" s="5"/>
      <c r="J45" s="5"/>
      <c r="K45" s="5"/>
      <c r="L45" s="5"/>
      <c r="M45" s="5"/>
      <c r="N45" s="15">
        <f t="shared" si="6"/>
        <v>0</v>
      </c>
      <c r="O45" s="7">
        <v>0</v>
      </c>
      <c r="P45" s="5">
        <f t="shared" si="7"/>
        <v>0</v>
      </c>
    </row>
    <row r="46" spans="1:18" ht="13.8" x14ac:dyDescent="0.25">
      <c r="A46" s="6" t="s">
        <v>66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>
        <v>160</v>
      </c>
      <c r="N46" s="15">
        <f t="shared" si="6"/>
        <v>160</v>
      </c>
      <c r="O46" s="7">
        <v>150</v>
      </c>
      <c r="P46" s="5">
        <f t="shared" si="7"/>
        <v>10</v>
      </c>
    </row>
    <row r="47" spans="1:18" ht="13.8" x14ac:dyDescent="0.25">
      <c r="A47" s="4" t="s">
        <v>20</v>
      </c>
      <c r="B47" s="7">
        <f t="shared" ref="B47:N47" si="8">SUM(B31:B46)</f>
        <v>113.69</v>
      </c>
      <c r="C47" s="7">
        <f t="shared" si="8"/>
        <v>0</v>
      </c>
      <c r="D47" s="7">
        <f t="shared" si="8"/>
        <v>1901.75</v>
      </c>
      <c r="E47" s="7">
        <f t="shared" si="8"/>
        <v>2412</v>
      </c>
      <c r="F47" s="7">
        <f t="shared" si="8"/>
        <v>204</v>
      </c>
      <c r="G47" s="7">
        <f t="shared" si="8"/>
        <v>243.8</v>
      </c>
      <c r="H47" s="7">
        <f t="shared" si="8"/>
        <v>0</v>
      </c>
      <c r="I47" s="7">
        <f t="shared" si="8"/>
        <v>0</v>
      </c>
      <c r="J47" s="7">
        <f t="shared" si="8"/>
        <v>0</v>
      </c>
      <c r="K47" s="7">
        <f t="shared" si="8"/>
        <v>1185.4000000000001</v>
      </c>
      <c r="L47" s="7">
        <f t="shared" si="8"/>
        <v>110.4</v>
      </c>
      <c r="M47" s="7">
        <f t="shared" si="8"/>
        <v>768.65</v>
      </c>
      <c r="N47" s="7">
        <f t="shared" si="8"/>
        <v>6939.6900000000005</v>
      </c>
      <c r="O47" s="7">
        <f>SUM(O31:O46)</f>
        <v>5200</v>
      </c>
      <c r="P47" s="5">
        <f t="shared" si="7"/>
        <v>1739.6900000000005</v>
      </c>
    </row>
    <row r="48" spans="1:18" ht="13.8" x14ac:dyDescent="0.25">
      <c r="A48" s="4" t="s">
        <v>24</v>
      </c>
      <c r="B48" s="5">
        <f>SUM(B27-B47)</f>
        <v>2734.71</v>
      </c>
      <c r="C48" s="5">
        <f t="shared" ref="C48:O48" si="9">SUM(C27-C47)</f>
        <v>3293.83</v>
      </c>
      <c r="D48" s="5">
        <f t="shared" si="9"/>
        <v>4447.1000000000004</v>
      </c>
      <c r="E48" s="5">
        <f t="shared" si="9"/>
        <v>12308.05</v>
      </c>
      <c r="F48" s="5">
        <f t="shared" si="9"/>
        <v>14324.13</v>
      </c>
      <c r="G48" s="5">
        <f t="shared" si="9"/>
        <v>13168.48</v>
      </c>
      <c r="H48" s="5">
        <f t="shared" si="9"/>
        <v>12809.48</v>
      </c>
      <c r="I48" s="5">
        <f t="shared" si="9"/>
        <v>12759.48</v>
      </c>
      <c r="J48" s="5">
        <f t="shared" si="9"/>
        <v>13359.48</v>
      </c>
      <c r="K48" s="5">
        <f t="shared" si="9"/>
        <v>10488.68</v>
      </c>
      <c r="L48" s="5">
        <f t="shared" si="9"/>
        <v>11732.220000000001</v>
      </c>
      <c r="M48" s="5">
        <f t="shared" si="9"/>
        <v>14694.480000000001</v>
      </c>
      <c r="N48" s="5">
        <f t="shared" si="9"/>
        <v>4475.76</v>
      </c>
      <c r="O48" s="5">
        <f t="shared" si="9"/>
        <v>0</v>
      </c>
      <c r="P48" s="7"/>
    </row>
    <row r="49" spans="1:16" ht="13.8" x14ac:dyDescent="0.2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1"/>
      <c r="N49" s="12"/>
      <c r="O49" s="12"/>
      <c r="P49" s="10"/>
    </row>
    <row r="50" spans="1:16" ht="13.8" x14ac:dyDescent="0.25">
      <c r="A50" s="13" t="s">
        <v>84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9"/>
      <c r="O50" s="12"/>
      <c r="P50" s="10"/>
    </row>
    <row r="51" spans="1:16" ht="13.8" x14ac:dyDescent="0.25">
      <c r="A51" s="14" t="s">
        <v>76</v>
      </c>
      <c r="B51" s="1" t="s">
        <v>0</v>
      </c>
      <c r="C51" s="1" t="s">
        <v>1</v>
      </c>
      <c r="D51" s="1" t="s">
        <v>2</v>
      </c>
      <c r="E51" s="1" t="s">
        <v>3</v>
      </c>
      <c r="F51" s="1" t="s">
        <v>4</v>
      </c>
      <c r="G51" s="1" t="s">
        <v>5</v>
      </c>
      <c r="H51" s="1" t="s">
        <v>6</v>
      </c>
      <c r="I51" s="1" t="s">
        <v>7</v>
      </c>
      <c r="J51" s="1" t="s">
        <v>8</v>
      </c>
      <c r="K51" s="1" t="s">
        <v>9</v>
      </c>
      <c r="L51" s="1" t="s">
        <v>10</v>
      </c>
      <c r="M51" s="1" t="s">
        <v>11</v>
      </c>
      <c r="N51" s="1" t="s">
        <v>12</v>
      </c>
      <c r="O51" s="12"/>
      <c r="P51" s="10"/>
    </row>
    <row r="52" spans="1:16" ht="13.8" x14ac:dyDescent="0.25">
      <c r="A52" s="6" t="s">
        <v>49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  <c r="O52" s="7"/>
      <c r="P52" s="5"/>
    </row>
    <row r="53" spans="1:16" ht="13.8" x14ac:dyDescent="0.25">
      <c r="A53" s="4" t="s">
        <v>27</v>
      </c>
      <c r="B53" s="5">
        <v>2848.4</v>
      </c>
      <c r="C53" s="5">
        <f>B57</f>
        <v>2718.83</v>
      </c>
      <c r="D53" s="5">
        <f t="shared" ref="D53:N53" si="10">C57</f>
        <v>3293.85</v>
      </c>
      <c r="E53" s="5">
        <f t="shared" si="10"/>
        <v>12153.05</v>
      </c>
      <c r="F53" s="5">
        <f t="shared" si="10"/>
        <v>13824.13</v>
      </c>
      <c r="G53" s="5">
        <f t="shared" si="10"/>
        <v>0</v>
      </c>
      <c r="H53" s="5">
        <f t="shared" si="10"/>
        <v>0</v>
      </c>
      <c r="I53" s="5">
        <f t="shared" si="10"/>
        <v>0</v>
      </c>
      <c r="J53" s="5">
        <f t="shared" si="10"/>
        <v>0</v>
      </c>
      <c r="K53" s="5">
        <f t="shared" si="10"/>
        <v>0</v>
      </c>
      <c r="L53" s="5">
        <f t="shared" si="10"/>
        <v>0</v>
      </c>
      <c r="M53" s="5">
        <f t="shared" si="10"/>
        <v>0</v>
      </c>
      <c r="N53" s="5">
        <f t="shared" si="10"/>
        <v>0</v>
      </c>
      <c r="O53" s="7"/>
      <c r="P53" s="5"/>
    </row>
    <row r="54" spans="1:16" ht="13.8" x14ac:dyDescent="0.25">
      <c r="A54" s="6" t="s">
        <v>28</v>
      </c>
      <c r="B54" s="5">
        <v>0.02</v>
      </c>
      <c r="C54" s="5">
        <v>575.02</v>
      </c>
      <c r="D54" s="5">
        <v>8920.0499999999993</v>
      </c>
      <c r="E54" s="5">
        <v>3767.08</v>
      </c>
      <c r="F54" s="5">
        <v>250.09</v>
      </c>
      <c r="G54" s="5"/>
      <c r="H54" s="5"/>
      <c r="I54" s="5"/>
      <c r="J54" s="5"/>
      <c r="K54" s="5"/>
      <c r="L54" s="5"/>
      <c r="M54" s="5"/>
      <c r="N54" s="5"/>
      <c r="O54" s="7"/>
      <c r="P54" s="5"/>
    </row>
    <row r="55" spans="1:16" ht="13.8" x14ac:dyDescent="0.25">
      <c r="A55" s="6" t="s">
        <v>29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7"/>
      <c r="P55" s="5"/>
    </row>
    <row r="56" spans="1:16" ht="13.8" x14ac:dyDescent="0.25">
      <c r="A56" s="6" t="s">
        <v>52</v>
      </c>
      <c r="B56" s="5">
        <v>129.59</v>
      </c>
      <c r="C56" s="5"/>
      <c r="D56" s="5">
        <v>60.85</v>
      </c>
      <c r="E56" s="5">
        <v>2096</v>
      </c>
      <c r="F56" s="5">
        <v>14074.22</v>
      </c>
      <c r="G56" s="5"/>
      <c r="H56" s="5"/>
      <c r="I56" s="5"/>
      <c r="J56" s="5"/>
      <c r="K56" s="5"/>
      <c r="L56" s="5"/>
      <c r="M56" s="5"/>
      <c r="N56" s="5"/>
      <c r="O56" s="7"/>
      <c r="P56" s="5"/>
    </row>
    <row r="57" spans="1:16" ht="13.8" x14ac:dyDescent="0.25">
      <c r="A57" s="4" t="s">
        <v>31</v>
      </c>
      <c r="B57" s="5">
        <f>B53+B54-B56</f>
        <v>2718.83</v>
      </c>
      <c r="C57" s="5">
        <f>C53+C54</f>
        <v>3293.85</v>
      </c>
      <c r="D57" s="5">
        <f>D53+D54-D56</f>
        <v>12153.05</v>
      </c>
      <c r="E57" s="5">
        <f t="shared" ref="E57:N57" si="11">E53+E54-E56</f>
        <v>13824.13</v>
      </c>
      <c r="F57" s="5">
        <f t="shared" si="11"/>
        <v>0</v>
      </c>
      <c r="G57" s="5">
        <f t="shared" si="11"/>
        <v>0</v>
      </c>
      <c r="H57" s="5">
        <f t="shared" si="11"/>
        <v>0</v>
      </c>
      <c r="I57" s="5">
        <f t="shared" si="11"/>
        <v>0</v>
      </c>
      <c r="J57" s="5">
        <f t="shared" si="11"/>
        <v>0</v>
      </c>
      <c r="K57" s="5">
        <f t="shared" si="11"/>
        <v>0</v>
      </c>
      <c r="L57" s="5">
        <f t="shared" si="11"/>
        <v>0</v>
      </c>
      <c r="M57" s="5">
        <f t="shared" si="11"/>
        <v>0</v>
      </c>
      <c r="N57" s="5">
        <f t="shared" si="11"/>
        <v>0</v>
      </c>
      <c r="O57" s="7"/>
      <c r="P57" s="5"/>
    </row>
    <row r="58" spans="1:16" hidden="1" x14ac:dyDescent="0.25"/>
    <row r="59" spans="1:16" ht="13.8" hidden="1" x14ac:dyDescent="0.25">
      <c r="A59" s="4" t="s">
        <v>25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6"/>
      <c r="O59" s="7"/>
      <c r="P59" s="5"/>
    </row>
    <row r="60" spans="1:16" ht="13.8" hidden="1" x14ac:dyDescent="0.25">
      <c r="A60" s="6" t="s">
        <v>26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6"/>
      <c r="O60" s="7"/>
      <c r="P60" s="5"/>
    </row>
    <row r="61" spans="1:16" ht="13.8" hidden="1" x14ac:dyDescent="0.25">
      <c r="A61" s="4" t="s">
        <v>27</v>
      </c>
      <c r="B61" s="5">
        <v>11760</v>
      </c>
      <c r="C61" s="5"/>
      <c r="D61" s="5"/>
      <c r="E61" s="5"/>
      <c r="F61" s="5"/>
      <c r="G61" s="5"/>
      <c r="H61" s="5"/>
      <c r="I61" s="5"/>
      <c r="J61" s="5"/>
      <c r="K61" s="5">
        <v>11981.53</v>
      </c>
      <c r="L61" s="5"/>
      <c r="M61" s="5"/>
      <c r="N61" s="5"/>
      <c r="O61" s="7"/>
      <c r="P61" s="5"/>
    </row>
    <row r="62" spans="1:16" ht="13.8" hidden="1" x14ac:dyDescent="0.25">
      <c r="A62" s="6" t="s">
        <v>28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7"/>
      <c r="P62" s="5"/>
    </row>
    <row r="63" spans="1:16" ht="13.8" hidden="1" x14ac:dyDescent="0.25">
      <c r="A63" s="6" t="s">
        <v>29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7"/>
      <c r="P63" s="5"/>
    </row>
    <row r="64" spans="1:16" ht="13.8" hidden="1" x14ac:dyDescent="0.25">
      <c r="A64" s="6" t="s">
        <v>30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7"/>
      <c r="P64" s="5"/>
    </row>
    <row r="65" spans="1:16" ht="13.8" hidden="1" x14ac:dyDescent="0.25">
      <c r="A65" s="4" t="s">
        <v>31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7"/>
      <c r="P65" s="5"/>
    </row>
    <row r="66" spans="1:16" x14ac:dyDescent="0.25">
      <c r="D66" s="25" t="s">
        <v>85</v>
      </c>
    </row>
  </sheetData>
  <mergeCells count="3">
    <mergeCell ref="A1:P1"/>
    <mergeCell ref="A2:P2"/>
    <mergeCell ref="P11:P12"/>
  </mergeCells>
  <pageMargins left="0.75" right="0.75" top="1" bottom="1" header="0.5" footer="0.5"/>
  <pageSetup scale="55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topLeftCell="A16" zoomScale="75" zoomScaleNormal="75" workbookViewId="0">
      <selection activeCell="L50" sqref="L50"/>
    </sheetView>
  </sheetViews>
  <sheetFormatPr defaultRowHeight="13.2" x14ac:dyDescent="0.25"/>
  <cols>
    <col min="1" max="1" width="27.6640625" customWidth="1"/>
    <col min="2" max="2" width="9.88671875" bestFit="1" customWidth="1"/>
    <col min="3" max="13" width="10.88671875" customWidth="1"/>
    <col min="14" max="14" width="9.6640625" customWidth="1"/>
    <col min="15" max="15" width="11.88671875" bestFit="1" customWidth="1"/>
    <col min="16" max="16" width="12.88671875" customWidth="1"/>
    <col min="17" max="17" width="0.5546875" customWidth="1"/>
    <col min="18" max="18" width="33.44140625" bestFit="1" customWidth="1"/>
    <col min="19" max="19" width="5.88671875" bestFit="1" customWidth="1"/>
  </cols>
  <sheetData>
    <row r="1" spans="1:16" ht="13.8" x14ac:dyDescent="0.2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3.8" x14ac:dyDescent="0.25">
      <c r="A2" s="29" t="s">
        <v>61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3.8" x14ac:dyDescent="0.25">
      <c r="A3" s="13" t="s">
        <v>48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9"/>
      <c r="O3" s="12"/>
      <c r="P3" s="10"/>
    </row>
    <row r="4" spans="1:16" ht="13.8" x14ac:dyDescent="0.25">
      <c r="A4" s="14" t="s">
        <v>25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2"/>
      <c r="P4" s="10"/>
    </row>
    <row r="5" spans="1:16" ht="13.8" x14ac:dyDescent="0.25">
      <c r="A5" s="6" t="s">
        <v>49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7"/>
      <c r="P5" s="5"/>
    </row>
    <row r="6" spans="1:16" ht="13.8" x14ac:dyDescent="0.25">
      <c r="A6" s="4" t="s">
        <v>27</v>
      </c>
      <c r="B6" s="5">
        <v>837.16</v>
      </c>
      <c r="C6" s="5">
        <v>822.3</v>
      </c>
      <c r="D6" s="5">
        <v>807.44</v>
      </c>
      <c r="E6" s="5">
        <v>792.56</v>
      </c>
      <c r="F6" s="5">
        <v>815.06</v>
      </c>
      <c r="G6" s="5">
        <v>815.06</v>
      </c>
      <c r="H6" s="5">
        <v>815.06</v>
      </c>
      <c r="I6" s="5">
        <v>815.06</v>
      </c>
      <c r="J6" s="5">
        <v>815.06</v>
      </c>
      <c r="K6" s="5">
        <v>815.06</v>
      </c>
      <c r="L6" s="5">
        <v>815.06</v>
      </c>
      <c r="M6" s="5">
        <v>815.06</v>
      </c>
      <c r="N6" s="5"/>
      <c r="O6" s="7"/>
      <c r="P6" s="5"/>
    </row>
    <row r="7" spans="1:16" ht="13.8" x14ac:dyDescent="0.25">
      <c r="A7" s="6" t="s">
        <v>28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5"/>
    </row>
    <row r="8" spans="1:16" ht="13.8" x14ac:dyDescent="0.25">
      <c r="A8" s="6" t="s">
        <v>29</v>
      </c>
      <c r="B8" s="5">
        <v>0.14000000000000001</v>
      </c>
      <c r="C8" s="5">
        <v>0.14000000000000001</v>
      </c>
      <c r="D8" s="5">
        <v>0.12</v>
      </c>
      <c r="E8" s="5">
        <v>0</v>
      </c>
      <c r="F8" s="5"/>
      <c r="G8" s="5"/>
      <c r="H8" s="5"/>
      <c r="I8" s="5"/>
      <c r="J8" s="5"/>
      <c r="K8" s="5"/>
      <c r="L8" s="5"/>
      <c r="M8" s="5"/>
      <c r="N8" s="5"/>
      <c r="O8" s="7"/>
      <c r="P8" s="5"/>
    </row>
    <row r="9" spans="1:16" ht="13.8" x14ac:dyDescent="0.25">
      <c r="A9" s="6" t="s">
        <v>52</v>
      </c>
      <c r="B9" s="5">
        <v>-15.0015</v>
      </c>
      <c r="C9" s="5">
        <v>-15</v>
      </c>
      <c r="D9" s="5">
        <v>-15</v>
      </c>
      <c r="E9" s="5">
        <v>22.5</v>
      </c>
      <c r="F9" s="5"/>
      <c r="G9" s="5"/>
      <c r="H9" s="5"/>
      <c r="I9" s="5"/>
      <c r="J9" s="5"/>
      <c r="K9" s="5"/>
      <c r="L9" s="5"/>
      <c r="M9" s="5"/>
      <c r="N9" s="5"/>
      <c r="O9" s="7"/>
      <c r="P9" s="5"/>
    </row>
    <row r="10" spans="1:16" ht="13.8" x14ac:dyDescent="0.25">
      <c r="A10" s="4" t="s">
        <v>31</v>
      </c>
      <c r="B10" s="5">
        <f>SUM(B6:B9)</f>
        <v>822.29849999999999</v>
      </c>
      <c r="C10" s="5">
        <v>807.44</v>
      </c>
      <c r="D10" s="5">
        <v>792.56</v>
      </c>
      <c r="E10" s="5">
        <v>815.06</v>
      </c>
      <c r="F10" s="5">
        <v>815.06</v>
      </c>
      <c r="G10" s="5">
        <v>815.06</v>
      </c>
      <c r="H10" s="5">
        <v>815.06</v>
      </c>
      <c r="I10" s="5">
        <v>815.06</v>
      </c>
      <c r="J10" s="5">
        <v>815.06</v>
      </c>
      <c r="K10" s="5">
        <v>815.06</v>
      </c>
      <c r="L10" s="5">
        <v>815.06</v>
      </c>
      <c r="M10" s="5">
        <v>815.06</v>
      </c>
      <c r="N10" s="5"/>
      <c r="O10" s="7"/>
      <c r="P10" s="5"/>
    </row>
    <row r="11" spans="1:16" ht="13.8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7"/>
      <c r="P11" s="5"/>
    </row>
    <row r="12" spans="1:16" ht="13.8" x14ac:dyDescent="0.25">
      <c r="A12" s="4" t="s">
        <v>25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  <c r="O12" s="7"/>
      <c r="P12" s="5"/>
    </row>
    <row r="13" spans="1:16" ht="13.8" x14ac:dyDescent="0.25">
      <c r="A13" s="6" t="s">
        <v>26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  <c r="O13" s="7"/>
      <c r="P13" s="5"/>
    </row>
    <row r="14" spans="1:16" ht="13.8" x14ac:dyDescent="0.25">
      <c r="A14" s="4" t="s">
        <v>27</v>
      </c>
      <c r="B14" s="5">
        <v>11760</v>
      </c>
      <c r="C14" s="5"/>
      <c r="D14" s="5"/>
      <c r="E14" s="5"/>
      <c r="F14" s="5"/>
      <c r="G14" s="5"/>
      <c r="H14" s="5"/>
      <c r="I14" s="5"/>
      <c r="J14" s="5"/>
      <c r="K14" s="5">
        <v>11981.53</v>
      </c>
      <c r="L14" s="5"/>
      <c r="M14" s="5"/>
      <c r="N14" s="5"/>
      <c r="O14" s="7"/>
      <c r="P14" s="5"/>
    </row>
    <row r="15" spans="1:16" ht="13.8" x14ac:dyDescent="0.25">
      <c r="A15" s="6" t="s">
        <v>28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7"/>
      <c r="P15" s="5"/>
    </row>
    <row r="16" spans="1:16" ht="13.8" x14ac:dyDescent="0.25">
      <c r="A16" s="6" t="s">
        <v>29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7"/>
      <c r="P16" s="5"/>
    </row>
    <row r="17" spans="1:19" ht="13.8" x14ac:dyDescent="0.25">
      <c r="A17" s="6" t="s">
        <v>30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7"/>
      <c r="P17" s="5"/>
    </row>
    <row r="18" spans="1:19" ht="13.8" x14ac:dyDescent="0.25">
      <c r="A18" s="4" t="s">
        <v>31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7"/>
      <c r="P18" s="5"/>
    </row>
    <row r="19" spans="1:19" ht="13.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0" t="s">
        <v>35</v>
      </c>
    </row>
    <row r="20" spans="1:19" ht="13.8" x14ac:dyDescent="0.25">
      <c r="A20" s="3" t="s">
        <v>33</v>
      </c>
      <c r="B20" s="1" t="s">
        <v>0</v>
      </c>
      <c r="C20" s="1" t="s">
        <v>1</v>
      </c>
      <c r="D20" s="1" t="s">
        <v>2</v>
      </c>
      <c r="E20" s="1" t="s">
        <v>3</v>
      </c>
      <c r="F20" s="1" t="s">
        <v>4</v>
      </c>
      <c r="G20" s="1" t="s">
        <v>5</v>
      </c>
      <c r="H20" s="1" t="s">
        <v>6</v>
      </c>
      <c r="I20" s="1" t="s">
        <v>7</v>
      </c>
      <c r="J20" s="1" t="s">
        <v>8</v>
      </c>
      <c r="K20" s="1" t="s">
        <v>9</v>
      </c>
      <c r="L20" s="1" t="s">
        <v>10</v>
      </c>
      <c r="M20" s="1" t="s">
        <v>11</v>
      </c>
      <c r="N20" s="1" t="s">
        <v>12</v>
      </c>
      <c r="O20" s="1" t="s">
        <v>34</v>
      </c>
      <c r="P20" s="31"/>
    </row>
    <row r="21" spans="1:19" ht="13.8" x14ac:dyDescent="0.25">
      <c r="A21" s="4" t="s">
        <v>14</v>
      </c>
      <c r="B21" s="5">
        <v>338.4</v>
      </c>
      <c r="C21" s="5">
        <v>1102.01</v>
      </c>
      <c r="D21" s="5">
        <v>995.59</v>
      </c>
      <c r="E21" s="5">
        <v>656.63</v>
      </c>
      <c r="F21" s="5">
        <v>1941.41</v>
      </c>
      <c r="G21" s="5">
        <v>2388.08</v>
      </c>
      <c r="H21" s="5">
        <v>2032.53</v>
      </c>
      <c r="I21" s="5">
        <v>2022.51</v>
      </c>
      <c r="J21" s="5">
        <v>2019.63</v>
      </c>
      <c r="K21" s="5">
        <v>2044.71</v>
      </c>
      <c r="L21" s="5">
        <v>1294.76</v>
      </c>
      <c r="M21" s="5">
        <v>1664.61</v>
      </c>
      <c r="N21" s="4"/>
      <c r="O21" s="4"/>
      <c r="P21" s="17"/>
    </row>
    <row r="22" spans="1:19" ht="13.8" x14ac:dyDescent="0.25">
      <c r="A22" s="4" t="s">
        <v>15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4"/>
      <c r="O22" s="4"/>
      <c r="P22" s="17"/>
    </row>
    <row r="23" spans="1:19" ht="13.8" x14ac:dyDescent="0.25">
      <c r="A23" s="18" t="s">
        <v>72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5">
        <f t="shared" ref="N23:N34" si="0">SUM(B23:M23)</f>
        <v>0</v>
      </c>
      <c r="O23" s="7">
        <v>1360</v>
      </c>
      <c r="P23" s="5">
        <f t="shared" ref="P23:P35" si="1">SUM(N23-O23)</f>
        <v>-1360</v>
      </c>
    </row>
    <row r="24" spans="1:19" ht="13.8" x14ac:dyDescent="0.25">
      <c r="A24" s="6" t="s">
        <v>16</v>
      </c>
      <c r="B24" s="5">
        <v>895</v>
      </c>
      <c r="C24" s="5">
        <v>490</v>
      </c>
      <c r="D24" s="5"/>
      <c r="E24" s="5">
        <v>230</v>
      </c>
      <c r="F24" s="5"/>
      <c r="G24" s="5"/>
      <c r="H24" s="5"/>
      <c r="I24" s="5">
        <v>50</v>
      </c>
      <c r="J24" s="5"/>
      <c r="K24" s="5"/>
      <c r="L24" s="5"/>
      <c r="M24" s="5"/>
      <c r="N24" s="15">
        <f t="shared" si="0"/>
        <v>1665</v>
      </c>
      <c r="O24" s="7">
        <v>1640</v>
      </c>
      <c r="P24" s="5">
        <f t="shared" si="1"/>
        <v>25</v>
      </c>
      <c r="R24" t="s">
        <v>63</v>
      </c>
      <c r="S24">
        <f>44*10</f>
        <v>440</v>
      </c>
    </row>
    <row r="25" spans="1:19" ht="13.8" x14ac:dyDescent="0.25">
      <c r="A25" s="6" t="s">
        <v>17</v>
      </c>
      <c r="B25" s="6"/>
      <c r="C25" s="5"/>
      <c r="D25" s="5"/>
      <c r="E25" s="5"/>
      <c r="F25" s="5">
        <v>370</v>
      </c>
      <c r="G25" s="5"/>
      <c r="H25" s="5"/>
      <c r="I25" s="5"/>
      <c r="J25" s="5"/>
      <c r="K25" s="5"/>
      <c r="L25" s="5">
        <v>215</v>
      </c>
      <c r="M25" s="5"/>
      <c r="N25" s="15">
        <f t="shared" si="0"/>
        <v>585</v>
      </c>
      <c r="O25" s="7">
        <v>400</v>
      </c>
      <c r="P25" s="5">
        <f t="shared" si="1"/>
        <v>185</v>
      </c>
      <c r="R25" t="s">
        <v>64</v>
      </c>
      <c r="S25">
        <f>30*40</f>
        <v>1200</v>
      </c>
    </row>
    <row r="26" spans="1:19" ht="13.8" x14ac:dyDescent="0.25">
      <c r="A26" s="6" t="s">
        <v>37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5">
        <f t="shared" si="0"/>
        <v>0</v>
      </c>
      <c r="O26" s="7">
        <v>0</v>
      </c>
      <c r="P26" s="5">
        <f t="shared" si="1"/>
        <v>0</v>
      </c>
    </row>
    <row r="27" spans="1:19" ht="13.8" x14ac:dyDescent="0.25">
      <c r="A27" s="6" t="s">
        <v>60</v>
      </c>
      <c r="B27" s="5"/>
      <c r="C27" s="5"/>
      <c r="D27" s="5"/>
      <c r="E27" s="5"/>
      <c r="F27" s="5">
        <v>75</v>
      </c>
      <c r="G27" s="5"/>
      <c r="H27" s="5"/>
      <c r="I27" s="5"/>
      <c r="J27" s="5">
        <v>50</v>
      </c>
      <c r="K27" s="5"/>
      <c r="L27" s="5"/>
      <c r="M27" s="5"/>
      <c r="N27" s="15">
        <f t="shared" si="0"/>
        <v>125</v>
      </c>
      <c r="O27" s="7">
        <v>200</v>
      </c>
      <c r="P27" s="5">
        <f t="shared" si="1"/>
        <v>-75</v>
      </c>
      <c r="R27" t="s">
        <v>70</v>
      </c>
    </row>
    <row r="28" spans="1:19" ht="13.8" x14ac:dyDescent="0.25">
      <c r="A28" s="6" t="s">
        <v>18</v>
      </c>
      <c r="B28" s="5"/>
      <c r="C28" s="5"/>
      <c r="D28" s="5"/>
      <c r="E28" s="5">
        <v>1040</v>
      </c>
      <c r="F28" s="5">
        <v>260</v>
      </c>
      <c r="G28" s="5"/>
      <c r="H28" s="5"/>
      <c r="I28" s="5"/>
      <c r="J28" s="5"/>
      <c r="K28" s="5"/>
      <c r="L28" s="5"/>
      <c r="M28" s="5"/>
      <c r="N28" s="15">
        <f t="shared" si="0"/>
        <v>1300</v>
      </c>
      <c r="O28" s="19">
        <v>1400</v>
      </c>
      <c r="P28" s="5">
        <f t="shared" si="1"/>
        <v>-100</v>
      </c>
      <c r="R28" t="s">
        <v>65</v>
      </c>
    </row>
    <row r="29" spans="1:19" ht="13.8" x14ac:dyDescent="0.25">
      <c r="A29" s="6" t="s">
        <v>19</v>
      </c>
      <c r="B29" s="5">
        <v>0.01</v>
      </c>
      <c r="C29" s="5">
        <v>0.02</v>
      </c>
      <c r="D29" s="5">
        <v>0.04</v>
      </c>
      <c r="E29" s="5">
        <v>0.04</v>
      </c>
      <c r="F29" s="5">
        <v>0.08</v>
      </c>
      <c r="G29" s="5">
        <v>0.09</v>
      </c>
      <c r="H29" s="5">
        <v>7.0000000000000007E-2</v>
      </c>
      <c r="I29" s="5">
        <v>0.08</v>
      </c>
      <c r="J29" s="5">
        <v>0.08</v>
      </c>
      <c r="K29" s="5">
        <v>0.05</v>
      </c>
      <c r="L29" s="5">
        <v>0.03</v>
      </c>
      <c r="M29" s="5">
        <v>0.02</v>
      </c>
      <c r="N29" s="15">
        <f t="shared" si="0"/>
        <v>0.6100000000000001</v>
      </c>
      <c r="O29" s="7">
        <v>0</v>
      </c>
      <c r="P29" s="5">
        <f t="shared" si="1"/>
        <v>0.6100000000000001</v>
      </c>
    </row>
    <row r="30" spans="1:19" ht="13.8" x14ac:dyDescent="0.25">
      <c r="A30" s="6" t="s">
        <v>36</v>
      </c>
      <c r="B30" s="5">
        <v>88</v>
      </c>
      <c r="C30" s="5">
        <v>194</v>
      </c>
      <c r="D30" s="5"/>
      <c r="E30" s="5">
        <v>140</v>
      </c>
      <c r="F30" s="5">
        <v>84.5</v>
      </c>
      <c r="G30" s="5"/>
      <c r="H30" s="8"/>
      <c r="I30" s="5"/>
      <c r="J30" s="5"/>
      <c r="K30" s="5"/>
      <c r="L30" s="5"/>
      <c r="M30" s="5"/>
      <c r="N30" s="15">
        <f t="shared" si="0"/>
        <v>506.5</v>
      </c>
      <c r="O30" s="7">
        <v>0</v>
      </c>
      <c r="P30" s="5">
        <f t="shared" si="1"/>
        <v>506.5</v>
      </c>
    </row>
    <row r="31" spans="1:19" ht="13.8" x14ac:dyDescent="0.25">
      <c r="A31" s="6" t="s">
        <v>69</v>
      </c>
      <c r="B31" s="5"/>
      <c r="C31" s="5"/>
      <c r="D31" s="5"/>
      <c r="E31" s="5"/>
      <c r="F31" s="5"/>
      <c r="G31" s="5"/>
      <c r="H31" s="8"/>
      <c r="I31" s="5"/>
      <c r="J31" s="5">
        <v>225</v>
      </c>
      <c r="K31" s="5"/>
      <c r="L31" s="5"/>
      <c r="M31" s="5"/>
      <c r="N31" s="15">
        <f t="shared" si="0"/>
        <v>225</v>
      </c>
      <c r="O31" s="7">
        <v>200</v>
      </c>
      <c r="P31" s="5">
        <f t="shared" si="1"/>
        <v>25</v>
      </c>
    </row>
    <row r="32" spans="1:19" ht="13.8" x14ac:dyDescent="0.25">
      <c r="A32" s="6" t="s">
        <v>47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>
        <v>175</v>
      </c>
      <c r="M32" s="5"/>
      <c r="N32" s="15">
        <f t="shared" si="0"/>
        <v>175</v>
      </c>
      <c r="O32" s="7">
        <v>0</v>
      </c>
      <c r="P32" s="5">
        <f t="shared" si="1"/>
        <v>175</v>
      </c>
    </row>
    <row r="33" spans="1:18" ht="13.8" x14ac:dyDescent="0.25">
      <c r="A33" s="6" t="s">
        <v>73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>
        <v>2478.0100000000002</v>
      </c>
      <c r="N33" s="15"/>
      <c r="O33" s="7"/>
      <c r="P33" s="5"/>
    </row>
    <row r="34" spans="1:18" ht="13.8" x14ac:dyDescent="0.25">
      <c r="A34" s="18" t="s">
        <v>56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5">
        <f t="shared" si="0"/>
        <v>0</v>
      </c>
      <c r="O34" s="7">
        <v>0</v>
      </c>
      <c r="P34" s="5">
        <f t="shared" si="1"/>
        <v>0</v>
      </c>
    </row>
    <row r="35" spans="1:18" ht="13.8" x14ac:dyDescent="0.25">
      <c r="A35" s="4" t="s">
        <v>20</v>
      </c>
      <c r="B35" s="7">
        <f>SUM(B21:B34)</f>
        <v>1321.41</v>
      </c>
      <c r="C35" s="7">
        <f>SUM(C21:C34)</f>
        <v>1786.03</v>
      </c>
      <c r="D35" s="7">
        <f t="shared" ref="D35:M35" si="2">SUM(D21:D34)</f>
        <v>995.63</v>
      </c>
      <c r="E35" s="7">
        <f t="shared" si="2"/>
        <v>2066.67</v>
      </c>
      <c r="F35" s="7">
        <f t="shared" si="2"/>
        <v>2730.99</v>
      </c>
      <c r="G35" s="7">
        <f t="shared" si="2"/>
        <v>2388.17</v>
      </c>
      <c r="H35" s="7">
        <f t="shared" si="2"/>
        <v>2032.6</v>
      </c>
      <c r="I35" s="7">
        <f t="shared" si="2"/>
        <v>2072.59</v>
      </c>
      <c r="J35" s="7">
        <f t="shared" si="2"/>
        <v>2294.71</v>
      </c>
      <c r="K35" s="7">
        <f t="shared" si="2"/>
        <v>2044.76</v>
      </c>
      <c r="L35" s="7">
        <f t="shared" si="2"/>
        <v>1684.79</v>
      </c>
      <c r="M35" s="7">
        <f t="shared" si="2"/>
        <v>4142.6400000000003</v>
      </c>
      <c r="N35" s="15">
        <f>SUM(N23:N34)</f>
        <v>4582.1100000000006</v>
      </c>
      <c r="O35" s="7">
        <f>SUM(O23:O34)</f>
        <v>5200</v>
      </c>
      <c r="P35" s="5">
        <f t="shared" si="1"/>
        <v>-617.88999999999942</v>
      </c>
    </row>
    <row r="36" spans="1:18" ht="13.8" x14ac:dyDescent="0.25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4"/>
      <c r="O36" s="7"/>
      <c r="P36" s="16"/>
    </row>
    <row r="37" spans="1:18" ht="13.8" x14ac:dyDescent="0.25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4"/>
      <c r="O37" s="7"/>
      <c r="P37" s="16"/>
    </row>
    <row r="38" spans="1:18" ht="13.8" x14ac:dyDescent="0.25">
      <c r="A38" s="4" t="s">
        <v>21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4"/>
      <c r="O38" s="7"/>
      <c r="P38" s="5"/>
    </row>
    <row r="39" spans="1:18" ht="13.8" x14ac:dyDescent="0.25">
      <c r="A39" s="6" t="s">
        <v>53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5">
        <f t="shared" ref="N39:N54" si="3">SUM(B39:M39)</f>
        <v>0</v>
      </c>
      <c r="O39" s="7">
        <v>0</v>
      </c>
      <c r="P39" s="5">
        <f t="shared" ref="P39:P55" si="4">SUM(N39-O39)</f>
        <v>0</v>
      </c>
    </row>
    <row r="40" spans="1:18" ht="13.8" x14ac:dyDescent="0.25">
      <c r="A40" s="6" t="s">
        <v>32</v>
      </c>
      <c r="B40" s="5"/>
      <c r="C40" s="5"/>
      <c r="D40" s="5"/>
      <c r="E40" s="5"/>
      <c r="F40" s="5"/>
      <c r="G40" s="5">
        <v>105.64</v>
      </c>
      <c r="H40" s="5"/>
      <c r="I40" s="5"/>
      <c r="J40" s="5">
        <v>250</v>
      </c>
      <c r="K40" s="5">
        <v>250</v>
      </c>
      <c r="L40" s="5"/>
      <c r="M40" s="5"/>
      <c r="N40" s="15">
        <f t="shared" si="3"/>
        <v>605.64</v>
      </c>
      <c r="O40" s="7">
        <v>500</v>
      </c>
      <c r="P40" s="5">
        <f t="shared" si="4"/>
        <v>105.63999999999999</v>
      </c>
    </row>
    <row r="41" spans="1:18" ht="13.8" x14ac:dyDescent="0.25">
      <c r="A41" s="6" t="s">
        <v>59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5">
        <f t="shared" si="3"/>
        <v>0</v>
      </c>
      <c r="O41" s="7">
        <v>0</v>
      </c>
      <c r="P41" s="5">
        <f t="shared" si="4"/>
        <v>0</v>
      </c>
      <c r="R41" t="s">
        <v>67</v>
      </c>
    </row>
    <row r="42" spans="1:18" ht="13.8" x14ac:dyDescent="0.25">
      <c r="A42" s="6" t="s">
        <v>23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5">
        <f t="shared" si="3"/>
        <v>0</v>
      </c>
      <c r="O42" s="7">
        <v>0</v>
      </c>
      <c r="P42" s="5">
        <f t="shared" si="4"/>
        <v>0</v>
      </c>
    </row>
    <row r="43" spans="1:18" ht="13.8" x14ac:dyDescent="0.25">
      <c r="A43" s="6" t="s">
        <v>38</v>
      </c>
      <c r="B43" s="5"/>
      <c r="C43" s="5"/>
      <c r="D43" s="5">
        <v>110</v>
      </c>
      <c r="E43" s="5"/>
      <c r="F43" s="5"/>
      <c r="G43" s="5"/>
      <c r="H43" s="5"/>
      <c r="I43" s="5"/>
      <c r="J43" s="5"/>
      <c r="K43" s="5"/>
      <c r="L43" s="5"/>
      <c r="M43" s="5"/>
      <c r="N43" s="15">
        <f t="shared" si="3"/>
        <v>110</v>
      </c>
      <c r="O43" s="7">
        <v>110</v>
      </c>
      <c r="P43" s="5">
        <f t="shared" si="4"/>
        <v>0</v>
      </c>
    </row>
    <row r="44" spans="1:18" ht="13.8" x14ac:dyDescent="0.25">
      <c r="A44" s="6" t="s">
        <v>39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5">
        <f t="shared" si="3"/>
        <v>0</v>
      </c>
      <c r="O44" s="7">
        <v>40</v>
      </c>
      <c r="P44" s="5">
        <f t="shared" si="4"/>
        <v>-40</v>
      </c>
    </row>
    <row r="45" spans="1:18" ht="13.8" x14ac:dyDescent="0.25">
      <c r="A45" s="6" t="s">
        <v>40</v>
      </c>
      <c r="B45" s="5"/>
      <c r="C45" s="5"/>
      <c r="D45" s="5">
        <v>15</v>
      </c>
      <c r="E45" s="5"/>
      <c r="F45" s="5"/>
      <c r="G45" s="5"/>
      <c r="H45" s="5"/>
      <c r="I45" s="5"/>
      <c r="J45" s="5"/>
      <c r="K45" s="5"/>
      <c r="L45" s="5"/>
      <c r="M45" s="5"/>
      <c r="N45" s="15">
        <f t="shared" si="3"/>
        <v>15</v>
      </c>
      <c r="O45" s="7">
        <v>350</v>
      </c>
      <c r="P45" s="5">
        <f t="shared" si="4"/>
        <v>-335</v>
      </c>
    </row>
    <row r="46" spans="1:18" ht="13.8" x14ac:dyDescent="0.25">
      <c r="A46" s="6" t="s">
        <v>41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5">
        <f t="shared" si="3"/>
        <v>0</v>
      </c>
      <c r="O46" s="7">
        <v>100</v>
      </c>
      <c r="P46" s="5">
        <f t="shared" si="4"/>
        <v>-100</v>
      </c>
    </row>
    <row r="47" spans="1:18" ht="13.8" x14ac:dyDescent="0.25">
      <c r="A47" s="6" t="s">
        <v>42</v>
      </c>
      <c r="B47" s="5"/>
      <c r="C47" s="5"/>
      <c r="D47" s="5"/>
      <c r="E47" s="5"/>
      <c r="F47" s="5"/>
      <c r="G47" s="5"/>
      <c r="H47" s="5"/>
      <c r="I47" s="5"/>
      <c r="J47" s="5"/>
      <c r="K47" s="5">
        <v>500</v>
      </c>
      <c r="L47" s="5"/>
      <c r="M47" s="5"/>
      <c r="N47" s="15">
        <f t="shared" si="3"/>
        <v>500</v>
      </c>
      <c r="O47" s="19">
        <v>500</v>
      </c>
      <c r="P47" s="5">
        <f t="shared" si="4"/>
        <v>0</v>
      </c>
      <c r="R47" t="s">
        <v>68</v>
      </c>
    </row>
    <row r="48" spans="1:18" ht="13.8" x14ac:dyDescent="0.25">
      <c r="A48" s="6" t="s">
        <v>43</v>
      </c>
      <c r="B48" s="5"/>
      <c r="C48" s="5"/>
      <c r="D48" s="5"/>
      <c r="E48" s="5"/>
      <c r="F48" s="5">
        <v>92.91</v>
      </c>
      <c r="G48" s="5"/>
      <c r="H48" s="5"/>
      <c r="I48" s="5"/>
      <c r="J48" s="5"/>
      <c r="K48" s="5"/>
      <c r="L48" s="5"/>
      <c r="M48" s="5"/>
      <c r="N48" s="15">
        <f t="shared" si="3"/>
        <v>92.91</v>
      </c>
      <c r="O48" s="19">
        <v>100</v>
      </c>
      <c r="P48" s="5">
        <f t="shared" si="4"/>
        <v>-7.0900000000000034</v>
      </c>
    </row>
    <row r="49" spans="1:18" ht="13.8" x14ac:dyDescent="0.25">
      <c r="A49" s="6" t="s">
        <v>44</v>
      </c>
      <c r="B49" s="5"/>
      <c r="C49" s="5"/>
      <c r="D49" s="5"/>
      <c r="E49" s="5"/>
      <c r="F49" s="5"/>
      <c r="G49" s="5">
        <v>250</v>
      </c>
      <c r="H49" s="5"/>
      <c r="I49" s="5"/>
      <c r="J49" s="5"/>
      <c r="K49" s="5"/>
      <c r="L49" s="5"/>
      <c r="M49" s="5">
        <v>250</v>
      </c>
      <c r="N49" s="15">
        <f t="shared" si="3"/>
        <v>500</v>
      </c>
      <c r="O49" s="19">
        <v>500</v>
      </c>
      <c r="P49" s="5">
        <f t="shared" si="4"/>
        <v>0</v>
      </c>
    </row>
    <row r="50" spans="1:18" ht="13.8" x14ac:dyDescent="0.25">
      <c r="A50" s="6" t="s">
        <v>57</v>
      </c>
      <c r="B50" s="5"/>
      <c r="C50" s="5">
        <v>640.44000000000005</v>
      </c>
      <c r="D50" s="5">
        <v>214</v>
      </c>
      <c r="E50" s="5">
        <v>125.26</v>
      </c>
      <c r="F50" s="5">
        <v>250</v>
      </c>
      <c r="G50" s="5"/>
      <c r="H50" s="5">
        <v>10.09</v>
      </c>
      <c r="I50" s="5">
        <v>52.96</v>
      </c>
      <c r="J50" s="5"/>
      <c r="K50" s="5"/>
      <c r="L50" s="5">
        <v>20.18</v>
      </c>
      <c r="M50" s="5"/>
      <c r="N50" s="15">
        <f t="shared" si="3"/>
        <v>1312.93</v>
      </c>
      <c r="O50" s="19">
        <v>1100</v>
      </c>
      <c r="P50" s="5">
        <f t="shared" si="4"/>
        <v>212.93000000000006</v>
      </c>
      <c r="R50" t="s">
        <v>62</v>
      </c>
    </row>
    <row r="51" spans="1:18" ht="13.8" x14ac:dyDescent="0.25">
      <c r="A51" s="6" t="s">
        <v>46</v>
      </c>
      <c r="B51" s="5">
        <v>219.4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>
        <v>1044.24</v>
      </c>
      <c r="N51" s="15">
        <f t="shared" si="3"/>
        <v>1263.6400000000001</v>
      </c>
      <c r="O51" s="7">
        <v>1750</v>
      </c>
      <c r="P51" s="5">
        <f t="shared" si="4"/>
        <v>-486.3599999999999</v>
      </c>
    </row>
    <row r="52" spans="1:18" ht="13.8" x14ac:dyDescent="0.25">
      <c r="A52" s="6" t="s">
        <v>47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15">
        <f t="shared" si="3"/>
        <v>0</v>
      </c>
      <c r="O52" s="7">
        <v>0</v>
      </c>
      <c r="P52" s="5">
        <f t="shared" si="4"/>
        <v>0</v>
      </c>
      <c r="R52" t="s">
        <v>71</v>
      </c>
    </row>
    <row r="53" spans="1:18" ht="13.8" x14ac:dyDescent="0.25">
      <c r="A53" s="6" t="s">
        <v>73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5"/>
      <c r="O53" s="7"/>
      <c r="P53" s="5"/>
    </row>
    <row r="54" spans="1:18" ht="13.8" x14ac:dyDescent="0.25">
      <c r="A54" s="6" t="s">
        <v>66</v>
      </c>
      <c r="B54" s="5"/>
      <c r="C54" s="5">
        <v>150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15">
        <f t="shared" si="3"/>
        <v>150</v>
      </c>
      <c r="O54" s="7">
        <v>150</v>
      </c>
      <c r="P54" s="5">
        <f t="shared" si="4"/>
        <v>0</v>
      </c>
    </row>
    <row r="55" spans="1:18" ht="13.8" x14ac:dyDescent="0.25">
      <c r="A55" s="4" t="s">
        <v>20</v>
      </c>
      <c r="B55" s="7">
        <f t="shared" ref="B55:N55" si="5">SUM(B39:B54)</f>
        <v>219.4</v>
      </c>
      <c r="C55" s="7">
        <f t="shared" si="5"/>
        <v>790.44</v>
      </c>
      <c r="D55" s="7">
        <f t="shared" si="5"/>
        <v>339</v>
      </c>
      <c r="E55" s="7">
        <f t="shared" si="5"/>
        <v>125.26</v>
      </c>
      <c r="F55" s="7">
        <f t="shared" si="5"/>
        <v>342.90999999999997</v>
      </c>
      <c r="G55" s="7">
        <f t="shared" si="5"/>
        <v>355.64</v>
      </c>
      <c r="H55" s="7">
        <f t="shared" si="5"/>
        <v>10.09</v>
      </c>
      <c r="I55" s="7">
        <f t="shared" si="5"/>
        <v>52.96</v>
      </c>
      <c r="J55" s="7">
        <f t="shared" si="5"/>
        <v>250</v>
      </c>
      <c r="K55" s="7">
        <f t="shared" si="5"/>
        <v>750</v>
      </c>
      <c r="L55" s="7">
        <f t="shared" si="5"/>
        <v>20.18</v>
      </c>
      <c r="M55" s="7">
        <f t="shared" si="5"/>
        <v>1294.24</v>
      </c>
      <c r="N55" s="7">
        <f t="shared" si="5"/>
        <v>4550.12</v>
      </c>
      <c r="O55" s="7">
        <f>SUM(O39:O54)</f>
        <v>5200</v>
      </c>
      <c r="P55" s="5">
        <f t="shared" si="4"/>
        <v>-649.88000000000011</v>
      </c>
    </row>
    <row r="56" spans="1:18" ht="13.8" x14ac:dyDescent="0.25">
      <c r="A56" s="4" t="s">
        <v>24</v>
      </c>
      <c r="B56" s="5">
        <f>SUM(B35-B55)</f>
        <v>1102.01</v>
      </c>
      <c r="C56" s="5">
        <f t="shared" ref="C56:O56" si="6">SUM(C35-C55)</f>
        <v>995.58999999999992</v>
      </c>
      <c r="D56" s="5">
        <f t="shared" si="6"/>
        <v>656.63</v>
      </c>
      <c r="E56" s="5">
        <f t="shared" si="6"/>
        <v>1941.41</v>
      </c>
      <c r="F56" s="5">
        <f t="shared" si="6"/>
        <v>2388.08</v>
      </c>
      <c r="G56" s="5">
        <f t="shared" si="6"/>
        <v>2032.5300000000002</v>
      </c>
      <c r="H56" s="5">
        <f t="shared" si="6"/>
        <v>2022.51</v>
      </c>
      <c r="I56" s="5">
        <f t="shared" si="6"/>
        <v>2019.63</v>
      </c>
      <c r="J56" s="5">
        <f t="shared" si="6"/>
        <v>2044.71</v>
      </c>
      <c r="K56" s="5">
        <f t="shared" si="6"/>
        <v>1294.76</v>
      </c>
      <c r="L56" s="5">
        <f t="shared" si="6"/>
        <v>1664.61</v>
      </c>
      <c r="M56" s="5">
        <f t="shared" si="6"/>
        <v>2848.4000000000005</v>
      </c>
      <c r="N56" s="5">
        <f t="shared" si="6"/>
        <v>31.990000000000691</v>
      </c>
      <c r="O56" s="5">
        <f t="shared" si="6"/>
        <v>0</v>
      </c>
      <c r="P56" s="7"/>
    </row>
    <row r="57" spans="1:18" ht="13.8" x14ac:dyDescent="0.2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  <c r="N57" s="12"/>
      <c r="O57" s="12"/>
      <c r="P57" s="10"/>
    </row>
    <row r="58" spans="1:18" ht="13.8" x14ac:dyDescent="0.25">
      <c r="A58" s="13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2"/>
      <c r="P58" s="10"/>
    </row>
    <row r="59" spans="1:18" ht="13.8" x14ac:dyDescent="0.25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9"/>
      <c r="O59" s="9"/>
      <c r="P59" s="9"/>
    </row>
  </sheetData>
  <mergeCells count="3">
    <mergeCell ref="A1:P1"/>
    <mergeCell ref="A2:P2"/>
    <mergeCell ref="P19:P20"/>
  </mergeCells>
  <pageMargins left="0.75" right="0.75" top="1" bottom="1" header="0.5" footer="0.5"/>
  <pageSetup scale="54" orientation="landscape" r:id="rId1"/>
  <headerFooter alignWithMargins="0">
    <oddHeader>&amp;CFinal 
Pending Approval at 3/17/11 Meeting</oddHeader>
    <oddFooter>&amp;CAAHRA CONFIDENTIAL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opLeftCell="A8" zoomScale="75" workbookViewId="0">
      <selection activeCell="M51" sqref="M51"/>
    </sheetView>
  </sheetViews>
  <sheetFormatPr defaultRowHeight="13.2" x14ac:dyDescent="0.25"/>
  <cols>
    <col min="1" max="1" width="27.6640625" customWidth="1"/>
    <col min="2" max="2" width="9.88671875" bestFit="1" customWidth="1"/>
    <col min="3" max="13" width="10.88671875" customWidth="1"/>
    <col min="14" max="14" width="9.6640625" customWidth="1"/>
    <col min="16" max="16" width="12.88671875" customWidth="1"/>
  </cols>
  <sheetData>
    <row r="1" spans="1:16" ht="13.8" x14ac:dyDescent="0.2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3.8" x14ac:dyDescent="0.25">
      <c r="A2" s="29" t="s">
        <v>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3.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0" t="s">
        <v>35</v>
      </c>
    </row>
    <row r="4" spans="1:16" ht="13.8" x14ac:dyDescent="0.25">
      <c r="A4" s="3" t="s">
        <v>33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34</v>
      </c>
      <c r="P4" s="31"/>
    </row>
    <row r="5" spans="1:16" ht="13.8" x14ac:dyDescent="0.25">
      <c r="A5" s="4" t="s">
        <v>14</v>
      </c>
      <c r="B5" s="5">
        <v>251.46</v>
      </c>
      <c r="C5" s="5">
        <v>95.62</v>
      </c>
      <c r="D5" s="5">
        <v>831.17</v>
      </c>
      <c r="E5" s="5">
        <v>768.21</v>
      </c>
      <c r="F5" s="5">
        <v>983.24</v>
      </c>
      <c r="G5" s="5">
        <v>1285.78</v>
      </c>
      <c r="H5" s="5">
        <v>1063.26</v>
      </c>
      <c r="I5" s="5">
        <v>837.29</v>
      </c>
      <c r="J5" s="5">
        <v>597.64</v>
      </c>
      <c r="K5" s="5">
        <v>1704.29</v>
      </c>
      <c r="L5" s="5">
        <v>1211.5</v>
      </c>
      <c r="M5" s="5">
        <v>379.89</v>
      </c>
      <c r="N5" s="4"/>
      <c r="O5" s="4"/>
      <c r="P5" s="17"/>
    </row>
    <row r="6" spans="1:16" ht="13.8" x14ac:dyDescent="0.25">
      <c r="A6" s="4" t="s">
        <v>15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4"/>
      <c r="O6" s="4"/>
      <c r="P6" s="17"/>
    </row>
    <row r="7" spans="1:16" ht="13.8" x14ac:dyDescent="0.25">
      <c r="A7" s="6" t="s">
        <v>16</v>
      </c>
      <c r="B7" s="5">
        <v>540</v>
      </c>
      <c r="C7" s="5">
        <v>480</v>
      </c>
      <c r="D7" s="5">
        <v>240</v>
      </c>
      <c r="E7" s="5">
        <v>215</v>
      </c>
      <c r="F7" s="5">
        <v>95</v>
      </c>
      <c r="G7" s="5"/>
      <c r="H7" s="5">
        <v>135</v>
      </c>
      <c r="I7" s="5"/>
      <c r="J7" s="5">
        <v>60</v>
      </c>
      <c r="K7" s="5">
        <v>25</v>
      </c>
      <c r="L7" s="5"/>
      <c r="M7" s="5"/>
      <c r="N7" s="15">
        <f t="shared" ref="N7:N15" si="0">SUM(B7:M7)</f>
        <v>1790</v>
      </c>
      <c r="O7" s="7">
        <v>1500</v>
      </c>
      <c r="P7" s="5">
        <f t="shared" ref="P7:P16" si="1">SUM(N7-O7)</f>
        <v>290</v>
      </c>
    </row>
    <row r="8" spans="1:16" ht="13.8" x14ac:dyDescent="0.25">
      <c r="A8" s="6" t="s">
        <v>17</v>
      </c>
      <c r="B8" s="6"/>
      <c r="C8" s="5"/>
      <c r="D8" s="5"/>
      <c r="E8" s="5"/>
      <c r="F8" s="5">
        <v>215</v>
      </c>
      <c r="G8" s="5"/>
      <c r="H8" s="5"/>
      <c r="I8" s="5"/>
      <c r="J8" s="5"/>
      <c r="K8" s="5">
        <v>200</v>
      </c>
      <c r="L8" s="5"/>
      <c r="M8" s="5"/>
      <c r="N8" s="15">
        <f t="shared" si="0"/>
        <v>415</v>
      </c>
      <c r="O8" s="7">
        <v>250</v>
      </c>
      <c r="P8" s="5">
        <f t="shared" si="1"/>
        <v>165</v>
      </c>
    </row>
    <row r="9" spans="1:16" ht="13.8" x14ac:dyDescent="0.25">
      <c r="A9" s="6" t="s">
        <v>37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5">
        <f t="shared" si="0"/>
        <v>0</v>
      </c>
      <c r="O9" s="7">
        <v>0</v>
      </c>
      <c r="P9" s="5">
        <f t="shared" si="1"/>
        <v>0</v>
      </c>
    </row>
    <row r="10" spans="1:16" ht="13.8" x14ac:dyDescent="0.25">
      <c r="A10" s="6" t="s">
        <v>60</v>
      </c>
      <c r="B10" s="5"/>
      <c r="C10" s="5"/>
      <c r="D10" s="5"/>
      <c r="E10" s="5"/>
      <c r="F10" s="5"/>
      <c r="G10" s="5"/>
      <c r="H10" s="5">
        <v>75</v>
      </c>
      <c r="I10" s="5"/>
      <c r="J10" s="5"/>
      <c r="K10" s="5"/>
      <c r="L10" s="5"/>
      <c r="M10" s="5"/>
      <c r="N10" s="15">
        <f t="shared" si="0"/>
        <v>75</v>
      </c>
      <c r="O10" s="7">
        <v>0</v>
      </c>
      <c r="P10" s="5">
        <f t="shared" si="1"/>
        <v>75</v>
      </c>
    </row>
    <row r="11" spans="1:16" ht="13.8" x14ac:dyDescent="0.25">
      <c r="A11" s="6" t="s">
        <v>18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5">
        <f t="shared" si="0"/>
        <v>0</v>
      </c>
      <c r="O11" s="7">
        <v>0</v>
      </c>
      <c r="P11" s="5">
        <f t="shared" si="1"/>
        <v>0</v>
      </c>
    </row>
    <row r="12" spans="1:16" ht="13.8" x14ac:dyDescent="0.25">
      <c r="A12" s="6" t="s">
        <v>19</v>
      </c>
      <c r="B12" s="5"/>
      <c r="C12" s="5">
        <v>0.01</v>
      </c>
      <c r="D12" s="5">
        <v>0.04</v>
      </c>
      <c r="E12" s="5">
        <v>0.03</v>
      </c>
      <c r="F12" s="5">
        <v>0.04</v>
      </c>
      <c r="G12" s="5">
        <v>0.04</v>
      </c>
      <c r="H12" s="5">
        <v>0.03</v>
      </c>
      <c r="I12" s="5">
        <v>0.03</v>
      </c>
      <c r="J12" s="5">
        <v>0.05</v>
      </c>
      <c r="K12" s="5">
        <v>0.05</v>
      </c>
      <c r="L12" s="5">
        <v>0.05</v>
      </c>
      <c r="M12" s="5"/>
      <c r="N12" s="15">
        <f t="shared" si="0"/>
        <v>0.37</v>
      </c>
      <c r="O12" s="7">
        <v>2</v>
      </c>
      <c r="P12" s="5">
        <f t="shared" si="1"/>
        <v>-1.63</v>
      </c>
    </row>
    <row r="13" spans="1:16" ht="13.8" x14ac:dyDescent="0.25">
      <c r="A13" s="6" t="s">
        <v>36</v>
      </c>
      <c r="B13" s="5"/>
      <c r="C13" s="5"/>
      <c r="D13" s="5"/>
      <c r="E13" s="5"/>
      <c r="F13" s="5">
        <v>220.5</v>
      </c>
      <c r="G13" s="5"/>
      <c r="H13" s="8">
        <v>198.5</v>
      </c>
      <c r="I13" s="5"/>
      <c r="J13" s="5">
        <v>2920</v>
      </c>
      <c r="K13" s="5"/>
      <c r="L13" s="5">
        <v>768</v>
      </c>
      <c r="M13" s="5"/>
      <c r="N13" s="15">
        <f t="shared" si="0"/>
        <v>4107</v>
      </c>
      <c r="O13" s="7">
        <v>0</v>
      </c>
      <c r="P13" s="5">
        <f t="shared" si="1"/>
        <v>4107</v>
      </c>
    </row>
    <row r="14" spans="1:16" ht="13.8" x14ac:dyDescent="0.25">
      <c r="A14" s="6" t="s">
        <v>47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5">
        <f t="shared" si="0"/>
        <v>0</v>
      </c>
      <c r="O14" s="7">
        <v>0</v>
      </c>
      <c r="P14" s="5">
        <f t="shared" si="1"/>
        <v>0</v>
      </c>
    </row>
    <row r="15" spans="1:16" ht="13.8" x14ac:dyDescent="0.25">
      <c r="A15" s="18" t="s">
        <v>56</v>
      </c>
      <c r="B15" s="5"/>
      <c r="C15" s="5">
        <v>500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15">
        <f t="shared" si="0"/>
        <v>500</v>
      </c>
      <c r="O15" s="7">
        <v>500</v>
      </c>
      <c r="P15" s="5">
        <f t="shared" si="1"/>
        <v>0</v>
      </c>
    </row>
    <row r="16" spans="1:16" ht="13.8" x14ac:dyDescent="0.25">
      <c r="A16" s="4" t="s">
        <v>20</v>
      </c>
      <c r="B16" s="5">
        <f>SUM(B5:B15)</f>
        <v>791.46</v>
      </c>
      <c r="C16" s="5">
        <f t="shared" ref="C16:M16" si="2">SUM(C5:C15)</f>
        <v>1075.6300000000001</v>
      </c>
      <c r="D16" s="5">
        <f t="shared" si="2"/>
        <v>1071.21</v>
      </c>
      <c r="E16" s="5">
        <f t="shared" si="2"/>
        <v>983.24</v>
      </c>
      <c r="F16" s="5">
        <f t="shared" si="2"/>
        <v>1513.78</v>
      </c>
      <c r="G16" s="5">
        <f t="shared" si="2"/>
        <v>1285.82</v>
      </c>
      <c r="H16" s="5">
        <f t="shared" si="2"/>
        <v>1471.79</v>
      </c>
      <c r="I16" s="5">
        <f t="shared" si="2"/>
        <v>837.31999999999994</v>
      </c>
      <c r="J16" s="5">
        <f t="shared" si="2"/>
        <v>3577.69</v>
      </c>
      <c r="K16" s="5">
        <f t="shared" si="2"/>
        <v>1929.34</v>
      </c>
      <c r="L16" s="5">
        <f t="shared" si="2"/>
        <v>1979.55</v>
      </c>
      <c r="M16" s="5">
        <f t="shared" si="2"/>
        <v>379.89</v>
      </c>
      <c r="N16" s="15">
        <f>SUM(N7:N15)</f>
        <v>6887.37</v>
      </c>
      <c r="O16" s="7">
        <f>SUM(O7:O15)</f>
        <v>2252</v>
      </c>
      <c r="P16" s="5">
        <f t="shared" si="1"/>
        <v>4635.37</v>
      </c>
    </row>
    <row r="17" spans="1:16" ht="13.8" x14ac:dyDescent="0.25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7"/>
      <c r="P17" s="16"/>
    </row>
    <row r="18" spans="1:16" ht="13.8" x14ac:dyDescent="0.25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  <c r="O18" s="7"/>
      <c r="P18" s="16"/>
    </row>
    <row r="19" spans="1:16" ht="13.8" x14ac:dyDescent="0.25">
      <c r="A19" s="4" t="s">
        <v>21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7"/>
      <c r="P19" s="5"/>
    </row>
    <row r="20" spans="1:16" ht="13.8" x14ac:dyDescent="0.25">
      <c r="A20" s="6" t="s">
        <v>53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5">
        <f t="shared" ref="N20:N34" si="3">SUM(B20:M20)</f>
        <v>0</v>
      </c>
      <c r="O20" s="7">
        <v>0</v>
      </c>
      <c r="P20" s="5">
        <f t="shared" ref="P20:P35" si="4">SUM(N20-O20)</f>
        <v>0</v>
      </c>
    </row>
    <row r="21" spans="1:16" ht="13.8" x14ac:dyDescent="0.25">
      <c r="A21" s="6" t="s">
        <v>32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>
        <v>524.5</v>
      </c>
      <c r="M21" s="5"/>
      <c r="N21" s="15">
        <f t="shared" si="3"/>
        <v>524.5</v>
      </c>
      <c r="O21" s="7">
        <v>500</v>
      </c>
      <c r="P21" s="5">
        <f t="shared" si="4"/>
        <v>24.5</v>
      </c>
    </row>
    <row r="22" spans="1:16" ht="13.8" x14ac:dyDescent="0.25">
      <c r="A22" s="6" t="s">
        <v>59</v>
      </c>
      <c r="B22" s="5">
        <v>475</v>
      </c>
      <c r="C22" s="5"/>
      <c r="D22" s="5">
        <v>193</v>
      </c>
      <c r="E22" s="5"/>
      <c r="F22" s="5"/>
      <c r="G22" s="5"/>
      <c r="H22" s="5"/>
      <c r="I22" s="5"/>
      <c r="J22" s="5"/>
      <c r="K22" s="5"/>
      <c r="L22" s="5"/>
      <c r="M22" s="5"/>
      <c r="N22" s="15">
        <f t="shared" si="3"/>
        <v>668</v>
      </c>
      <c r="O22" s="7">
        <v>475</v>
      </c>
      <c r="P22" s="5">
        <f t="shared" si="4"/>
        <v>193</v>
      </c>
    </row>
    <row r="23" spans="1:16" ht="13.8" x14ac:dyDescent="0.25">
      <c r="A23" s="6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5">
        <f t="shared" si="3"/>
        <v>0</v>
      </c>
      <c r="O23" s="7">
        <v>0</v>
      </c>
      <c r="P23" s="5">
        <f t="shared" si="4"/>
        <v>0</v>
      </c>
    </row>
    <row r="24" spans="1:16" ht="13.8" x14ac:dyDescent="0.25">
      <c r="A24" s="6" t="s">
        <v>38</v>
      </c>
      <c r="B24" s="5"/>
      <c r="C24" s="5">
        <v>140</v>
      </c>
      <c r="D24" s="5">
        <v>110</v>
      </c>
      <c r="E24" s="5"/>
      <c r="F24" s="5"/>
      <c r="G24" s="5"/>
      <c r="H24" s="5"/>
      <c r="I24" s="5"/>
      <c r="J24" s="5"/>
      <c r="K24" s="5"/>
      <c r="L24" s="5"/>
      <c r="M24" s="5"/>
      <c r="N24" s="15">
        <f t="shared" si="3"/>
        <v>250</v>
      </c>
      <c r="O24" s="7">
        <v>250</v>
      </c>
      <c r="P24" s="5">
        <f t="shared" si="4"/>
        <v>0</v>
      </c>
    </row>
    <row r="25" spans="1:16" ht="13.8" x14ac:dyDescent="0.25">
      <c r="A25" s="6" t="s">
        <v>39</v>
      </c>
      <c r="B25" s="5"/>
      <c r="C25" s="5">
        <v>33.68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15">
        <f t="shared" si="3"/>
        <v>33.68</v>
      </c>
      <c r="O25" s="7">
        <v>50</v>
      </c>
      <c r="P25" s="5">
        <f t="shared" si="4"/>
        <v>-16.32</v>
      </c>
    </row>
    <row r="26" spans="1:16" ht="13.8" x14ac:dyDescent="0.25">
      <c r="A26" s="6" t="s">
        <v>40</v>
      </c>
      <c r="B26" s="5"/>
      <c r="C26" s="5"/>
      <c r="D26" s="5"/>
      <c r="E26" s="5"/>
      <c r="F26" s="5"/>
      <c r="G26" s="5"/>
      <c r="H26" s="5">
        <v>100</v>
      </c>
      <c r="I26" s="5"/>
      <c r="J26" s="5"/>
      <c r="K26" s="5">
        <v>176.8</v>
      </c>
      <c r="L26" s="5"/>
      <c r="M26" s="5"/>
      <c r="N26" s="15">
        <f t="shared" si="3"/>
        <v>276.8</v>
      </c>
      <c r="O26" s="7">
        <v>500</v>
      </c>
      <c r="P26" s="5">
        <f t="shared" si="4"/>
        <v>-223.2</v>
      </c>
    </row>
    <row r="27" spans="1:16" ht="13.8" x14ac:dyDescent="0.25">
      <c r="A27" s="6" t="s">
        <v>41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5">
        <f t="shared" si="3"/>
        <v>0</v>
      </c>
      <c r="O27" s="7">
        <v>100</v>
      </c>
      <c r="P27" s="5">
        <f t="shared" si="4"/>
        <v>-100</v>
      </c>
    </row>
    <row r="28" spans="1:16" ht="13.8" x14ac:dyDescent="0.25">
      <c r="A28" s="6" t="s">
        <v>42</v>
      </c>
      <c r="B28" s="5"/>
      <c r="C28" s="5"/>
      <c r="D28" s="5"/>
      <c r="E28" s="5"/>
      <c r="F28" s="5"/>
      <c r="G28" s="5"/>
      <c r="H28" s="5"/>
      <c r="I28" s="5"/>
      <c r="J28" s="5">
        <v>1000</v>
      </c>
      <c r="K28" s="5"/>
      <c r="L28" s="5"/>
      <c r="M28" s="5"/>
      <c r="N28" s="15">
        <f t="shared" si="3"/>
        <v>1000</v>
      </c>
      <c r="O28" s="7">
        <v>1000</v>
      </c>
      <c r="P28" s="5">
        <f t="shared" si="4"/>
        <v>0</v>
      </c>
    </row>
    <row r="29" spans="1:16" ht="13.8" x14ac:dyDescent="0.25">
      <c r="A29" s="6" t="s">
        <v>43</v>
      </c>
      <c r="B29" s="5"/>
      <c r="C29" s="5">
        <v>29.68</v>
      </c>
      <c r="D29" s="5"/>
      <c r="E29" s="5"/>
      <c r="F29" s="5">
        <v>29</v>
      </c>
      <c r="G29" s="5"/>
      <c r="H29" s="5"/>
      <c r="I29" s="5"/>
      <c r="J29" s="5"/>
      <c r="K29" s="5"/>
      <c r="L29" s="5"/>
      <c r="M29" s="5"/>
      <c r="N29" s="15">
        <f t="shared" si="3"/>
        <v>58.68</v>
      </c>
      <c r="O29" s="7">
        <v>0</v>
      </c>
      <c r="P29" s="5">
        <f t="shared" si="4"/>
        <v>58.68</v>
      </c>
    </row>
    <row r="30" spans="1:16" ht="13.8" x14ac:dyDescent="0.25">
      <c r="A30" s="6" t="s">
        <v>44</v>
      </c>
      <c r="B30" s="5"/>
      <c r="C30" s="5"/>
      <c r="D30" s="5"/>
      <c r="E30" s="5"/>
      <c r="F30" s="5"/>
      <c r="G30" s="5"/>
      <c r="H30" s="5">
        <v>250</v>
      </c>
      <c r="I30" s="5"/>
      <c r="J30" s="5"/>
      <c r="K30" s="5">
        <v>250</v>
      </c>
      <c r="L30" s="5"/>
      <c r="M30" s="5"/>
      <c r="N30" s="15">
        <f t="shared" si="3"/>
        <v>500</v>
      </c>
      <c r="O30" s="7">
        <v>500</v>
      </c>
      <c r="P30" s="5">
        <f t="shared" si="4"/>
        <v>0</v>
      </c>
    </row>
    <row r="31" spans="1:16" ht="13.8" x14ac:dyDescent="0.25">
      <c r="A31" s="6" t="s">
        <v>57</v>
      </c>
      <c r="B31" s="5">
        <v>75.84</v>
      </c>
      <c r="C31" s="5">
        <v>41.1</v>
      </c>
      <c r="D31" s="5"/>
      <c r="E31" s="5"/>
      <c r="F31" s="5"/>
      <c r="G31" s="5">
        <v>222.56</v>
      </c>
      <c r="H31" s="5"/>
      <c r="I31" s="5">
        <v>239.68</v>
      </c>
      <c r="J31" s="5"/>
      <c r="K31" s="5">
        <v>291.04000000000002</v>
      </c>
      <c r="L31" s="5">
        <v>176.76</v>
      </c>
      <c r="M31" s="5"/>
      <c r="N31" s="15">
        <f t="shared" si="3"/>
        <v>1046.98</v>
      </c>
      <c r="O31" s="7">
        <v>800</v>
      </c>
      <c r="P31" s="5">
        <f t="shared" si="4"/>
        <v>246.98000000000002</v>
      </c>
    </row>
    <row r="32" spans="1:16" ht="13.8" x14ac:dyDescent="0.25">
      <c r="A32" s="6" t="s">
        <v>46</v>
      </c>
      <c r="B32" s="5"/>
      <c r="C32" s="5"/>
      <c r="D32" s="5"/>
      <c r="E32" s="5"/>
      <c r="F32" s="5"/>
      <c r="G32" s="5"/>
      <c r="H32" s="5"/>
      <c r="I32" s="5"/>
      <c r="J32" s="5">
        <v>873.4</v>
      </c>
      <c r="K32" s="5"/>
      <c r="L32" s="5">
        <v>898.4</v>
      </c>
      <c r="M32" s="5">
        <v>41.5</v>
      </c>
      <c r="N32" s="15">
        <f t="shared" si="3"/>
        <v>1813.3</v>
      </c>
      <c r="O32" s="7">
        <v>2000</v>
      </c>
      <c r="P32" s="5">
        <f t="shared" si="4"/>
        <v>-186.70000000000005</v>
      </c>
    </row>
    <row r="33" spans="1:16" ht="13.8" x14ac:dyDescent="0.25">
      <c r="A33" s="6" t="s">
        <v>47</v>
      </c>
      <c r="B33" s="5"/>
      <c r="C33" s="5"/>
      <c r="D33" s="5"/>
      <c r="E33" s="5"/>
      <c r="F33" s="5">
        <v>199</v>
      </c>
      <c r="G33" s="5"/>
      <c r="H33" s="5">
        <v>284.5</v>
      </c>
      <c r="I33" s="5"/>
      <c r="J33" s="5"/>
      <c r="K33" s="5"/>
      <c r="L33" s="5"/>
      <c r="M33" s="5"/>
      <c r="N33" s="15">
        <f t="shared" si="3"/>
        <v>483.5</v>
      </c>
      <c r="O33" s="7">
        <v>500</v>
      </c>
      <c r="P33" s="5">
        <f t="shared" si="4"/>
        <v>-16.5</v>
      </c>
    </row>
    <row r="34" spans="1:16" ht="13.8" x14ac:dyDescent="0.25">
      <c r="A34" s="6" t="s">
        <v>51</v>
      </c>
      <c r="B34" s="5">
        <v>145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5">
        <f t="shared" si="3"/>
        <v>145</v>
      </c>
      <c r="O34" s="7">
        <v>0</v>
      </c>
      <c r="P34" s="5">
        <f t="shared" si="4"/>
        <v>145</v>
      </c>
    </row>
    <row r="35" spans="1:16" ht="13.8" x14ac:dyDescent="0.25">
      <c r="A35" s="4" t="s">
        <v>20</v>
      </c>
      <c r="B35" s="5">
        <f>SUM(B20:B34)</f>
        <v>695.84</v>
      </c>
      <c r="C35" s="5">
        <f t="shared" ref="C35:M35" si="5">SUM(C20:C34)</f>
        <v>244.46</v>
      </c>
      <c r="D35" s="5">
        <f t="shared" si="5"/>
        <v>303</v>
      </c>
      <c r="E35" s="5">
        <f t="shared" si="5"/>
        <v>0</v>
      </c>
      <c r="F35" s="5">
        <f t="shared" si="5"/>
        <v>228</v>
      </c>
      <c r="G35" s="5">
        <f t="shared" si="5"/>
        <v>222.56</v>
      </c>
      <c r="H35" s="5">
        <f t="shared" si="5"/>
        <v>634.5</v>
      </c>
      <c r="I35" s="5">
        <f t="shared" si="5"/>
        <v>239.68</v>
      </c>
      <c r="J35" s="5">
        <f t="shared" si="5"/>
        <v>1873.4</v>
      </c>
      <c r="K35" s="5">
        <f t="shared" si="5"/>
        <v>717.84</v>
      </c>
      <c r="L35" s="5">
        <f t="shared" si="5"/>
        <v>1599.6599999999999</v>
      </c>
      <c r="M35" s="5">
        <f t="shared" si="5"/>
        <v>41.5</v>
      </c>
      <c r="N35" s="7">
        <f>SUM(N20:N34)</f>
        <v>6800.44</v>
      </c>
      <c r="O35" s="7">
        <f>SUM(O20:O34)</f>
        <v>6675</v>
      </c>
      <c r="P35" s="5">
        <f t="shared" si="4"/>
        <v>125.4399999999996</v>
      </c>
    </row>
    <row r="36" spans="1:16" ht="13.8" x14ac:dyDescent="0.25">
      <c r="A36" s="4" t="s">
        <v>24</v>
      </c>
      <c r="B36" s="5">
        <f>SUM(B16-B35)</f>
        <v>95.62</v>
      </c>
      <c r="C36" s="5">
        <f t="shared" ref="C36:M36" si="6">SUM(C16-C35)</f>
        <v>831.17000000000007</v>
      </c>
      <c r="D36" s="5">
        <f t="shared" si="6"/>
        <v>768.21</v>
      </c>
      <c r="E36" s="5">
        <f t="shared" si="6"/>
        <v>983.24</v>
      </c>
      <c r="F36" s="5">
        <f t="shared" si="6"/>
        <v>1285.78</v>
      </c>
      <c r="G36" s="5">
        <f t="shared" si="6"/>
        <v>1063.26</v>
      </c>
      <c r="H36" s="5">
        <f t="shared" si="6"/>
        <v>837.29</v>
      </c>
      <c r="I36" s="5">
        <f t="shared" si="6"/>
        <v>597.63999999999987</v>
      </c>
      <c r="J36" s="5">
        <f t="shared" si="6"/>
        <v>1704.29</v>
      </c>
      <c r="K36" s="5">
        <f t="shared" si="6"/>
        <v>1211.5</v>
      </c>
      <c r="L36" s="5">
        <f t="shared" si="6"/>
        <v>379.8900000000001</v>
      </c>
      <c r="M36" s="5">
        <f t="shared" si="6"/>
        <v>338.39</v>
      </c>
      <c r="N36" s="5"/>
      <c r="O36" s="7"/>
      <c r="P36" s="7"/>
    </row>
    <row r="37" spans="1:16" ht="13.8" x14ac:dyDescent="0.2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  <c r="N37" s="12"/>
      <c r="O37" s="12"/>
      <c r="P37" s="10"/>
    </row>
    <row r="38" spans="1:16" ht="13.8" x14ac:dyDescent="0.2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2"/>
      <c r="P38" s="10"/>
    </row>
    <row r="39" spans="1:16" ht="13.8" x14ac:dyDescent="0.2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9"/>
      <c r="O39" s="9"/>
      <c r="P39" s="9"/>
    </row>
    <row r="40" spans="1:16" ht="13.8" x14ac:dyDescent="0.25">
      <c r="A40" s="13" t="s">
        <v>48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9"/>
      <c r="O40" s="12"/>
      <c r="P40" s="10"/>
    </row>
    <row r="41" spans="1:16" ht="13.8" x14ac:dyDescent="0.25">
      <c r="A41" s="14" t="s">
        <v>25</v>
      </c>
      <c r="B41" s="1" t="s">
        <v>0</v>
      </c>
      <c r="C41" s="1" t="s">
        <v>1</v>
      </c>
      <c r="D41" s="1" t="s">
        <v>2</v>
      </c>
      <c r="E41" s="1" t="s">
        <v>3</v>
      </c>
      <c r="F41" s="1" t="s">
        <v>4</v>
      </c>
      <c r="G41" s="1" t="s">
        <v>5</v>
      </c>
      <c r="H41" s="1" t="s">
        <v>6</v>
      </c>
      <c r="I41" s="1" t="s">
        <v>7</v>
      </c>
      <c r="J41" s="1" t="s">
        <v>8</v>
      </c>
      <c r="K41" s="1" t="s">
        <v>9</v>
      </c>
      <c r="L41" s="1" t="s">
        <v>10</v>
      </c>
      <c r="M41" s="1" t="s">
        <v>11</v>
      </c>
      <c r="N41" s="1" t="s">
        <v>12</v>
      </c>
      <c r="O41" s="12"/>
      <c r="P41" s="10"/>
    </row>
    <row r="42" spans="1:16" ht="13.8" x14ac:dyDescent="0.25">
      <c r="A42" s="6" t="s">
        <v>49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O42" s="7"/>
      <c r="P42" s="5"/>
    </row>
    <row r="43" spans="1:16" ht="13.8" x14ac:dyDescent="0.25">
      <c r="A43" s="4" t="s">
        <v>27</v>
      </c>
      <c r="B43" s="5">
        <v>3844.37</v>
      </c>
      <c r="C43" s="5">
        <v>3845.19</v>
      </c>
      <c r="D43" s="5">
        <v>3846.03</v>
      </c>
      <c r="E43" s="5">
        <v>3846.77</v>
      </c>
      <c r="F43" s="5">
        <v>3847.56</v>
      </c>
      <c r="G43" s="5">
        <v>3848.35</v>
      </c>
      <c r="H43" s="5">
        <v>3849.17</v>
      </c>
      <c r="I43" s="5">
        <v>3849.96</v>
      </c>
      <c r="J43" s="5">
        <v>3850.83</v>
      </c>
      <c r="K43" s="5">
        <v>1351.48</v>
      </c>
      <c r="L43" s="5">
        <v>1351.76</v>
      </c>
      <c r="M43" s="5">
        <v>1352</v>
      </c>
      <c r="N43" s="5"/>
      <c r="O43" s="7"/>
      <c r="P43" s="5"/>
    </row>
    <row r="44" spans="1:16" ht="13.8" x14ac:dyDescent="0.25">
      <c r="A44" s="6" t="s">
        <v>28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7"/>
      <c r="P44" s="5"/>
    </row>
    <row r="45" spans="1:16" ht="13.8" x14ac:dyDescent="0.25">
      <c r="A45" s="6" t="s">
        <v>29</v>
      </c>
      <c r="B45" s="5">
        <v>0.82</v>
      </c>
      <c r="C45" s="5">
        <v>0.84</v>
      </c>
      <c r="D45" s="5">
        <v>0.74</v>
      </c>
      <c r="E45" s="5">
        <v>0.79</v>
      </c>
      <c r="F45" s="5">
        <v>0.79</v>
      </c>
      <c r="G45" s="5">
        <v>0.82</v>
      </c>
      <c r="H45" s="5">
        <v>0.79</v>
      </c>
      <c r="I45" s="5">
        <v>0.87</v>
      </c>
      <c r="J45" s="5">
        <v>0.65</v>
      </c>
      <c r="K45" s="5">
        <v>0.28000000000000003</v>
      </c>
      <c r="L45" s="5">
        <v>0.24</v>
      </c>
      <c r="M45" s="5">
        <v>0.16</v>
      </c>
      <c r="N45" s="5"/>
      <c r="O45" s="7"/>
      <c r="P45" s="5"/>
    </row>
    <row r="46" spans="1:16" ht="13.8" x14ac:dyDescent="0.25">
      <c r="A46" s="6" t="s">
        <v>52</v>
      </c>
      <c r="B46" s="5"/>
      <c r="C46" s="5"/>
      <c r="D46" s="5"/>
      <c r="E46" s="5"/>
      <c r="F46" s="5"/>
      <c r="G46" s="5"/>
      <c r="H46" s="5"/>
      <c r="I46" s="5"/>
      <c r="J46" s="5">
        <v>-2500.0025000000001</v>
      </c>
      <c r="K46" s="5"/>
      <c r="L46" s="5"/>
      <c r="M46" s="5">
        <v>-515</v>
      </c>
      <c r="N46" s="5"/>
      <c r="O46" s="7"/>
      <c r="P46" s="5"/>
    </row>
    <row r="47" spans="1:16" ht="13.8" x14ac:dyDescent="0.25">
      <c r="A47" s="4" t="s">
        <v>31</v>
      </c>
      <c r="B47" s="5">
        <f>SUM(B43:B46)</f>
        <v>3845.19</v>
      </c>
      <c r="C47" s="5">
        <f t="shared" ref="C47:N47" si="7">SUM(C43:C46)</f>
        <v>3846.03</v>
      </c>
      <c r="D47" s="5">
        <f t="shared" si="7"/>
        <v>3846.77</v>
      </c>
      <c r="E47" s="5">
        <f t="shared" si="7"/>
        <v>3847.56</v>
      </c>
      <c r="F47" s="5">
        <f t="shared" si="7"/>
        <v>3848.35</v>
      </c>
      <c r="G47" s="5">
        <f t="shared" si="7"/>
        <v>3849.17</v>
      </c>
      <c r="H47" s="5">
        <f t="shared" si="7"/>
        <v>3849.96</v>
      </c>
      <c r="I47" s="5">
        <f t="shared" si="7"/>
        <v>3850.83</v>
      </c>
      <c r="J47" s="5">
        <f t="shared" si="7"/>
        <v>1351.4775</v>
      </c>
      <c r="K47" s="5">
        <f t="shared" si="7"/>
        <v>1351.76</v>
      </c>
      <c r="L47" s="5">
        <f t="shared" si="7"/>
        <v>1352</v>
      </c>
      <c r="M47" s="5">
        <f t="shared" si="7"/>
        <v>837.16000000000008</v>
      </c>
      <c r="N47" s="5">
        <f t="shared" si="7"/>
        <v>0</v>
      </c>
      <c r="O47" s="7"/>
      <c r="P47" s="5"/>
    </row>
    <row r="48" spans="1:16" ht="13.8" x14ac:dyDescent="0.2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7"/>
      <c r="P48" s="5"/>
    </row>
    <row r="49" spans="1:16" ht="13.8" x14ac:dyDescent="0.25">
      <c r="A49" s="4" t="s">
        <v>25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  <c r="O49" s="7"/>
      <c r="P49" s="5"/>
    </row>
    <row r="50" spans="1:16" ht="13.8" x14ac:dyDescent="0.25">
      <c r="A50" s="6" t="s">
        <v>26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6"/>
      <c r="O50" s="7"/>
      <c r="P50" s="5"/>
    </row>
    <row r="51" spans="1:16" ht="13.8" x14ac:dyDescent="0.25">
      <c r="A51" s="4" t="s">
        <v>27</v>
      </c>
      <c r="B51" s="5">
        <v>11472.21</v>
      </c>
      <c r="C51" s="5"/>
      <c r="D51" s="5"/>
      <c r="E51" s="5"/>
      <c r="F51" s="5"/>
      <c r="G51" s="5">
        <v>11760</v>
      </c>
      <c r="H51" s="5"/>
      <c r="I51" s="5"/>
      <c r="J51" s="5"/>
      <c r="K51" s="5"/>
      <c r="L51" s="5"/>
      <c r="M51" s="5"/>
      <c r="N51" s="5"/>
      <c r="O51" s="7"/>
      <c r="P51" s="5"/>
    </row>
    <row r="52" spans="1:16" ht="13.8" x14ac:dyDescent="0.25">
      <c r="A52" s="6" t="s">
        <v>28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7"/>
      <c r="P52" s="5"/>
    </row>
    <row r="53" spans="1:16" ht="13.8" x14ac:dyDescent="0.25">
      <c r="A53" s="6" t="s">
        <v>29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7"/>
      <c r="P53" s="5"/>
    </row>
    <row r="54" spans="1:16" ht="13.8" x14ac:dyDescent="0.25">
      <c r="A54" s="6" t="s">
        <v>30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7"/>
      <c r="P54" s="5"/>
    </row>
    <row r="55" spans="1:16" ht="13.8" x14ac:dyDescent="0.25">
      <c r="A55" s="4" t="s">
        <v>31</v>
      </c>
      <c r="B55" s="5">
        <f>SUM(B51:B54)</f>
        <v>11472.21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7"/>
      <c r="P55" s="5"/>
    </row>
  </sheetData>
  <mergeCells count="3">
    <mergeCell ref="A1:P1"/>
    <mergeCell ref="A2:P2"/>
    <mergeCell ref="P3:P4"/>
  </mergeCells>
  <pageMargins left="0.75" right="0.75" top="1" bottom="1" header="0.5" footer="0.5"/>
  <pageSetup scale="5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opLeftCell="A29" zoomScale="75" workbookViewId="0">
      <selection activeCell="B7" sqref="B7"/>
    </sheetView>
  </sheetViews>
  <sheetFormatPr defaultRowHeight="13.2" x14ac:dyDescent="0.25"/>
  <cols>
    <col min="1" max="1" width="27.6640625" customWidth="1"/>
    <col min="2" max="13" width="10.88671875" customWidth="1"/>
    <col min="14" max="14" width="9.6640625" customWidth="1"/>
    <col min="16" max="16" width="11.33203125" customWidth="1"/>
  </cols>
  <sheetData>
    <row r="1" spans="1:16" ht="13.8" x14ac:dyDescent="0.2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3.8" x14ac:dyDescent="0.25">
      <c r="A2" s="29" t="s">
        <v>55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3.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0" t="s">
        <v>35</v>
      </c>
    </row>
    <row r="4" spans="1:16" ht="13.8" x14ac:dyDescent="0.25">
      <c r="A4" s="3" t="s">
        <v>33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34</v>
      </c>
      <c r="P4" s="31"/>
    </row>
    <row r="5" spans="1:16" ht="13.8" x14ac:dyDescent="0.25">
      <c r="A5" s="4" t="s">
        <v>14</v>
      </c>
      <c r="B5" s="5">
        <v>461.55</v>
      </c>
      <c r="C5" s="5">
        <v>1386.58</v>
      </c>
      <c r="D5" s="5">
        <v>1860.57</v>
      </c>
      <c r="E5" s="5">
        <v>1545.76</v>
      </c>
      <c r="F5" s="5">
        <v>1885.61</v>
      </c>
      <c r="G5" s="5">
        <v>1420.3</v>
      </c>
      <c r="H5" s="5">
        <v>2344.5</v>
      </c>
      <c r="I5" s="5">
        <v>2311.7199999999998</v>
      </c>
      <c r="J5" s="5">
        <v>2311.81</v>
      </c>
      <c r="K5" s="5">
        <v>255.33</v>
      </c>
      <c r="L5" s="5">
        <v>255.37</v>
      </c>
      <c r="M5" s="5">
        <v>538.44000000000005</v>
      </c>
      <c r="N5" s="4"/>
      <c r="O5" s="4"/>
      <c r="P5" s="17"/>
    </row>
    <row r="6" spans="1:16" ht="13.8" x14ac:dyDescent="0.25">
      <c r="A6" s="4" t="s">
        <v>15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4"/>
      <c r="O6" s="4"/>
      <c r="P6" s="17"/>
    </row>
    <row r="7" spans="1:16" ht="13.8" x14ac:dyDescent="0.25">
      <c r="A7" s="6" t="s">
        <v>16</v>
      </c>
      <c r="B7" s="5">
        <v>925</v>
      </c>
      <c r="C7" s="5">
        <v>500</v>
      </c>
      <c r="D7" s="5">
        <v>150</v>
      </c>
      <c r="E7" s="5"/>
      <c r="F7" s="5">
        <v>125</v>
      </c>
      <c r="G7" s="5"/>
      <c r="H7" s="5">
        <v>25</v>
      </c>
      <c r="I7" s="5"/>
      <c r="J7" s="5">
        <v>25</v>
      </c>
      <c r="K7" s="5"/>
      <c r="L7" s="5"/>
      <c r="M7" s="5"/>
      <c r="N7" s="15">
        <f t="shared" ref="N7:N15" si="0">SUM(B7:M7)</f>
        <v>1750</v>
      </c>
      <c r="O7" s="7">
        <v>1500</v>
      </c>
      <c r="P7" s="5">
        <f t="shared" ref="P7:P16" si="1">SUM(N7-O7)</f>
        <v>250</v>
      </c>
    </row>
    <row r="8" spans="1:16" ht="13.8" x14ac:dyDescent="0.25">
      <c r="A8" s="6" t="s">
        <v>17</v>
      </c>
      <c r="B8" s="6"/>
      <c r="C8" s="5"/>
      <c r="D8" s="5"/>
      <c r="E8" s="5">
        <v>385</v>
      </c>
      <c r="F8" s="5"/>
      <c r="G8" s="5">
        <v>1000</v>
      </c>
      <c r="H8" s="5"/>
      <c r="I8" s="5"/>
      <c r="J8" s="5">
        <v>195</v>
      </c>
      <c r="K8" s="5"/>
      <c r="L8" s="5"/>
      <c r="M8" s="5"/>
      <c r="N8" s="15">
        <f t="shared" si="0"/>
        <v>1580</v>
      </c>
      <c r="O8" s="7">
        <v>250</v>
      </c>
      <c r="P8" s="5">
        <f t="shared" si="1"/>
        <v>1330</v>
      </c>
    </row>
    <row r="9" spans="1:16" ht="13.8" x14ac:dyDescent="0.25">
      <c r="A9" s="6" t="s">
        <v>37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5">
        <f t="shared" si="0"/>
        <v>0</v>
      </c>
      <c r="O9" s="7">
        <v>0</v>
      </c>
      <c r="P9" s="5">
        <f t="shared" si="1"/>
        <v>0</v>
      </c>
    </row>
    <row r="10" spans="1:16" ht="13.8" x14ac:dyDescent="0.25">
      <c r="A10" s="6" t="s">
        <v>50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5">
        <f t="shared" si="0"/>
        <v>0</v>
      </c>
      <c r="O10" s="7">
        <v>0</v>
      </c>
      <c r="P10" s="5">
        <f t="shared" si="1"/>
        <v>0</v>
      </c>
    </row>
    <row r="11" spans="1:16" ht="13.8" x14ac:dyDescent="0.25">
      <c r="A11" s="6" t="s">
        <v>18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5">
        <f t="shared" si="0"/>
        <v>0</v>
      </c>
      <c r="O11" s="7">
        <v>0</v>
      </c>
      <c r="P11" s="5">
        <f t="shared" si="1"/>
        <v>0</v>
      </c>
    </row>
    <row r="12" spans="1:16" ht="13.8" x14ac:dyDescent="0.25">
      <c r="A12" s="6" t="s">
        <v>19</v>
      </c>
      <c r="B12" s="5">
        <v>0.03</v>
      </c>
      <c r="C12" s="5">
        <v>0.04</v>
      </c>
      <c r="D12" s="5">
        <v>0.06</v>
      </c>
      <c r="E12" s="5">
        <v>0.06</v>
      </c>
      <c r="F12" s="5">
        <v>7.0000000000000007E-2</v>
      </c>
      <c r="G12" s="5">
        <v>0.05</v>
      </c>
      <c r="H12" s="5">
        <v>0.08</v>
      </c>
      <c r="I12" s="5">
        <v>0.09</v>
      </c>
      <c r="J12" s="5">
        <v>0.09</v>
      </c>
      <c r="K12" s="5">
        <v>0.04</v>
      </c>
      <c r="L12" s="5">
        <v>0.01</v>
      </c>
      <c r="M12" s="5">
        <v>0.03</v>
      </c>
      <c r="N12" s="15">
        <f t="shared" si="0"/>
        <v>0.65</v>
      </c>
      <c r="O12" s="7">
        <v>2</v>
      </c>
      <c r="P12" s="5">
        <f t="shared" si="1"/>
        <v>-1.35</v>
      </c>
    </row>
    <row r="13" spans="1:16" ht="13.8" x14ac:dyDescent="0.25">
      <c r="A13" s="6" t="s">
        <v>36</v>
      </c>
      <c r="B13" s="5"/>
      <c r="C13" s="5"/>
      <c r="D13" s="5"/>
      <c r="E13" s="5"/>
      <c r="F13" s="5"/>
      <c r="G13" s="5"/>
      <c r="H13" s="8"/>
      <c r="I13" s="5"/>
      <c r="J13" s="5">
        <v>10</v>
      </c>
      <c r="K13" s="5"/>
      <c r="L13" s="5">
        <v>1500</v>
      </c>
      <c r="M13" s="5"/>
      <c r="N13" s="15">
        <f t="shared" si="0"/>
        <v>1510</v>
      </c>
      <c r="O13" s="7">
        <v>0</v>
      </c>
      <c r="P13" s="5">
        <f t="shared" si="1"/>
        <v>1510</v>
      </c>
    </row>
    <row r="14" spans="1:16" ht="13.8" x14ac:dyDescent="0.25">
      <c r="A14" s="6" t="s">
        <v>47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5">
        <f t="shared" si="0"/>
        <v>0</v>
      </c>
      <c r="O14" s="7">
        <v>0</v>
      </c>
      <c r="P14" s="5">
        <f t="shared" si="1"/>
        <v>0</v>
      </c>
    </row>
    <row r="15" spans="1:16" ht="13.8" x14ac:dyDescent="0.25">
      <c r="A15" s="18" t="s">
        <v>56</v>
      </c>
      <c r="B15" s="5"/>
      <c r="C15" s="5"/>
      <c r="D15" s="5">
        <v>250</v>
      </c>
      <c r="E15" s="5"/>
      <c r="F15" s="5"/>
      <c r="G15" s="5"/>
      <c r="H15" s="5"/>
      <c r="I15" s="5"/>
      <c r="J15" s="5"/>
      <c r="K15" s="5"/>
      <c r="L15" s="5"/>
      <c r="M15" s="5"/>
      <c r="N15" s="15">
        <f t="shared" si="0"/>
        <v>250</v>
      </c>
      <c r="O15" s="7">
        <v>0</v>
      </c>
      <c r="P15" s="5">
        <f t="shared" si="1"/>
        <v>250</v>
      </c>
    </row>
    <row r="16" spans="1:16" ht="13.8" x14ac:dyDescent="0.25">
      <c r="A16" s="4" t="s">
        <v>20</v>
      </c>
      <c r="B16" s="5">
        <v>1386.58</v>
      </c>
      <c r="C16" s="5">
        <v>1886.62</v>
      </c>
      <c r="D16" s="5">
        <v>2260.63</v>
      </c>
      <c r="E16" s="5">
        <v>1930.82</v>
      </c>
      <c r="F16" s="5">
        <v>2010.68</v>
      </c>
      <c r="G16" s="5">
        <v>2420.35</v>
      </c>
      <c r="H16" s="5">
        <v>2369.58</v>
      </c>
      <c r="I16" s="5">
        <v>2311.81</v>
      </c>
      <c r="J16" s="5">
        <v>2541.9</v>
      </c>
      <c r="K16" s="5">
        <v>255.37</v>
      </c>
      <c r="L16" s="5">
        <v>1755.38</v>
      </c>
      <c r="M16" s="5">
        <v>538.47</v>
      </c>
      <c r="N16" s="15">
        <f>SUM(N7:N15)</f>
        <v>5090.6499999999996</v>
      </c>
      <c r="O16" s="7">
        <f>SUM(O7:O15)</f>
        <v>1752</v>
      </c>
      <c r="P16" s="5">
        <f t="shared" si="1"/>
        <v>3338.6499999999996</v>
      </c>
    </row>
    <row r="17" spans="1:16" ht="13.8" x14ac:dyDescent="0.25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7"/>
      <c r="P17" s="16"/>
    </row>
    <row r="18" spans="1:16" ht="13.8" x14ac:dyDescent="0.25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  <c r="O18" s="7"/>
      <c r="P18" s="16"/>
    </row>
    <row r="19" spans="1:16" ht="13.8" x14ac:dyDescent="0.25">
      <c r="A19" s="4" t="s">
        <v>21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7"/>
      <c r="P19" s="5"/>
    </row>
    <row r="20" spans="1:16" ht="13.8" x14ac:dyDescent="0.25">
      <c r="A20" s="6" t="s">
        <v>53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5">
        <f t="shared" ref="N20:N34" si="2">SUM(B20:M20)</f>
        <v>0</v>
      </c>
      <c r="O20" s="7">
        <v>0</v>
      </c>
      <c r="P20" s="5">
        <f t="shared" ref="P20:P35" si="3">SUM(N20-O20)</f>
        <v>0</v>
      </c>
    </row>
    <row r="21" spans="1:16" ht="13.8" x14ac:dyDescent="0.25">
      <c r="A21" s="6" t="s">
        <v>32</v>
      </c>
      <c r="B21" s="5"/>
      <c r="C21" s="5"/>
      <c r="D21" s="5"/>
      <c r="E21" s="5"/>
      <c r="F21" s="5"/>
      <c r="G21" s="5"/>
      <c r="H21" s="5"/>
      <c r="I21" s="5"/>
      <c r="J21" s="5">
        <v>500</v>
      </c>
      <c r="K21" s="5"/>
      <c r="L21" s="5"/>
      <c r="M21" s="5"/>
      <c r="N21" s="15">
        <f t="shared" si="2"/>
        <v>500</v>
      </c>
      <c r="O21" s="7">
        <v>300</v>
      </c>
      <c r="P21" s="5">
        <f t="shared" si="3"/>
        <v>200</v>
      </c>
    </row>
    <row r="22" spans="1:16" ht="13.8" x14ac:dyDescent="0.25">
      <c r="A22" s="6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5">
        <f t="shared" si="2"/>
        <v>0</v>
      </c>
      <c r="O22" s="7">
        <v>250</v>
      </c>
      <c r="P22" s="5">
        <f t="shared" si="3"/>
        <v>-250</v>
      </c>
    </row>
    <row r="23" spans="1:16" ht="13.8" x14ac:dyDescent="0.25">
      <c r="A23" s="6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5">
        <f t="shared" si="2"/>
        <v>0</v>
      </c>
      <c r="O23" s="7">
        <v>0</v>
      </c>
      <c r="P23" s="5">
        <f t="shared" si="3"/>
        <v>0</v>
      </c>
    </row>
    <row r="24" spans="1:16" ht="13.8" x14ac:dyDescent="0.25">
      <c r="A24" s="6" t="s">
        <v>38</v>
      </c>
      <c r="B24" s="5"/>
      <c r="C24" s="5"/>
      <c r="D24" s="5">
        <v>106</v>
      </c>
      <c r="E24" s="5"/>
      <c r="F24" s="5"/>
      <c r="G24" s="5"/>
      <c r="H24" s="5"/>
      <c r="I24" s="5"/>
      <c r="J24" s="5"/>
      <c r="K24" s="5"/>
      <c r="L24" s="5"/>
      <c r="M24" s="5"/>
      <c r="N24" s="15">
        <f t="shared" si="2"/>
        <v>106</v>
      </c>
      <c r="O24" s="7">
        <v>150</v>
      </c>
      <c r="P24" s="5">
        <f t="shared" si="3"/>
        <v>-44</v>
      </c>
    </row>
    <row r="25" spans="1:16" ht="13.8" x14ac:dyDescent="0.25">
      <c r="A25" s="6" t="s">
        <v>39</v>
      </c>
      <c r="B25" s="5"/>
      <c r="C25" s="5">
        <v>10.15</v>
      </c>
      <c r="D25" s="5">
        <v>27.72</v>
      </c>
      <c r="E25" s="5"/>
      <c r="F25" s="5"/>
      <c r="G25" s="5"/>
      <c r="H25" s="5"/>
      <c r="I25" s="5"/>
      <c r="J25" s="5"/>
      <c r="K25" s="5"/>
      <c r="L25" s="5"/>
      <c r="M25" s="5"/>
      <c r="N25" s="15">
        <f t="shared" si="2"/>
        <v>37.869999999999997</v>
      </c>
      <c r="O25" s="7">
        <v>250</v>
      </c>
      <c r="P25" s="5">
        <f t="shared" si="3"/>
        <v>-212.13</v>
      </c>
    </row>
    <row r="26" spans="1:16" ht="13.8" x14ac:dyDescent="0.25">
      <c r="A26" s="6" t="s">
        <v>40</v>
      </c>
      <c r="B26" s="5"/>
      <c r="C26" s="5"/>
      <c r="D26" s="5">
        <v>31.15</v>
      </c>
      <c r="E26" s="5">
        <v>45.21</v>
      </c>
      <c r="F26" s="5"/>
      <c r="G26" s="5"/>
      <c r="H26" s="5">
        <v>57.86</v>
      </c>
      <c r="I26" s="5"/>
      <c r="J26" s="5">
        <v>1750</v>
      </c>
      <c r="K26" s="5"/>
      <c r="L26" s="5"/>
      <c r="M26" s="5"/>
      <c r="N26" s="15">
        <f t="shared" si="2"/>
        <v>1884.22</v>
      </c>
      <c r="O26" s="7">
        <v>500</v>
      </c>
      <c r="P26" s="5">
        <f t="shared" si="3"/>
        <v>1384.22</v>
      </c>
    </row>
    <row r="27" spans="1:16" ht="13.8" x14ac:dyDescent="0.25">
      <c r="A27" s="6" t="s">
        <v>41</v>
      </c>
      <c r="B27" s="5"/>
      <c r="C27" s="5"/>
      <c r="D27" s="5"/>
      <c r="E27" s="5"/>
      <c r="F27" s="5">
        <v>490.38</v>
      </c>
      <c r="G27" s="5"/>
      <c r="H27" s="5"/>
      <c r="I27" s="5"/>
      <c r="J27" s="5"/>
      <c r="K27" s="5"/>
      <c r="L27" s="5"/>
      <c r="M27" s="5"/>
      <c r="N27" s="15">
        <f t="shared" si="2"/>
        <v>490.38</v>
      </c>
      <c r="O27" s="7">
        <v>300</v>
      </c>
      <c r="P27" s="5">
        <f t="shared" si="3"/>
        <v>190.38</v>
      </c>
    </row>
    <row r="28" spans="1:16" ht="13.8" x14ac:dyDescent="0.25">
      <c r="A28" s="6" t="s">
        <v>42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5">
        <f t="shared" si="2"/>
        <v>0</v>
      </c>
      <c r="O28" s="7">
        <v>1000</v>
      </c>
      <c r="P28" s="5">
        <f t="shared" si="3"/>
        <v>-1000</v>
      </c>
    </row>
    <row r="29" spans="1:16" ht="13.8" x14ac:dyDescent="0.25">
      <c r="A29" s="6" t="s">
        <v>43</v>
      </c>
      <c r="B29" s="5"/>
      <c r="C29" s="5">
        <v>15.9</v>
      </c>
      <c r="D29" s="5">
        <v>300</v>
      </c>
      <c r="E29" s="5"/>
      <c r="F29" s="5"/>
      <c r="G29" s="5">
        <v>75.849999999999994</v>
      </c>
      <c r="H29" s="5"/>
      <c r="I29" s="5"/>
      <c r="J29" s="5">
        <v>36.57</v>
      </c>
      <c r="K29" s="5"/>
      <c r="L29" s="5"/>
      <c r="M29" s="5">
        <v>295.02999999999997</v>
      </c>
      <c r="N29" s="15">
        <f t="shared" si="2"/>
        <v>723.34999999999991</v>
      </c>
      <c r="O29" s="7">
        <v>0</v>
      </c>
      <c r="P29" s="5">
        <f t="shared" si="3"/>
        <v>723.34999999999991</v>
      </c>
    </row>
    <row r="30" spans="1:16" ht="13.8" x14ac:dyDescent="0.25">
      <c r="A30" s="6" t="s">
        <v>44</v>
      </c>
      <c r="B30" s="5"/>
      <c r="C30" s="5"/>
      <c r="D30" s="5">
        <v>250</v>
      </c>
      <c r="E30" s="5"/>
      <c r="F30" s="5"/>
      <c r="G30" s="5"/>
      <c r="H30" s="5"/>
      <c r="I30" s="5"/>
      <c r="J30" s="5"/>
      <c r="K30" s="5"/>
      <c r="L30" s="5">
        <v>250</v>
      </c>
      <c r="M30" s="5"/>
      <c r="N30" s="15">
        <f t="shared" si="2"/>
        <v>500</v>
      </c>
      <c r="O30" s="7">
        <v>500</v>
      </c>
      <c r="P30" s="5">
        <f t="shared" si="3"/>
        <v>0</v>
      </c>
    </row>
    <row r="31" spans="1:16" ht="13.8" x14ac:dyDescent="0.25">
      <c r="A31" s="6" t="s">
        <v>45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5">
        <f t="shared" si="2"/>
        <v>0</v>
      </c>
      <c r="O31" s="7">
        <v>0</v>
      </c>
      <c r="P31" s="5">
        <f t="shared" si="3"/>
        <v>0</v>
      </c>
    </row>
    <row r="32" spans="1:16" ht="13.8" x14ac:dyDescent="0.25">
      <c r="A32" s="6" t="s">
        <v>46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>
        <v>966.94</v>
      </c>
      <c r="M32" s="5"/>
      <c r="N32" s="15">
        <f t="shared" si="2"/>
        <v>966.94</v>
      </c>
      <c r="O32" s="7">
        <v>750</v>
      </c>
      <c r="P32" s="5">
        <f t="shared" si="3"/>
        <v>216.94000000000005</v>
      </c>
    </row>
    <row r="33" spans="1:16" ht="13.8" x14ac:dyDescent="0.25">
      <c r="A33" s="6" t="s">
        <v>47</v>
      </c>
      <c r="B33" s="5"/>
      <c r="C33" s="5"/>
      <c r="D33" s="5"/>
      <c r="E33" s="5"/>
      <c r="F33" s="5">
        <v>100</v>
      </c>
      <c r="G33" s="5"/>
      <c r="H33" s="5"/>
      <c r="I33" s="5"/>
      <c r="J33" s="5"/>
      <c r="K33" s="5"/>
      <c r="L33" s="5"/>
      <c r="M33" s="5"/>
      <c r="N33" s="15">
        <f t="shared" si="2"/>
        <v>100</v>
      </c>
      <c r="O33" s="7">
        <v>500</v>
      </c>
      <c r="P33" s="5">
        <f t="shared" si="3"/>
        <v>-400</v>
      </c>
    </row>
    <row r="34" spans="1:16" ht="13.8" x14ac:dyDescent="0.25">
      <c r="A34" s="6" t="s">
        <v>51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5">
        <f t="shared" si="2"/>
        <v>0</v>
      </c>
      <c r="O34" s="7">
        <v>0</v>
      </c>
      <c r="P34" s="5">
        <f t="shared" si="3"/>
        <v>0</v>
      </c>
    </row>
    <row r="35" spans="1:16" ht="13.8" x14ac:dyDescent="0.25">
      <c r="A35" s="4" t="s">
        <v>20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7">
        <f>SUM(N20:N34)</f>
        <v>5308.76</v>
      </c>
      <c r="O35" s="7">
        <f>SUM(O20:O34)</f>
        <v>4500</v>
      </c>
      <c r="P35" s="5">
        <f t="shared" si="3"/>
        <v>808.76000000000022</v>
      </c>
    </row>
    <row r="36" spans="1:16" ht="13.8" x14ac:dyDescent="0.25">
      <c r="A36" s="4" t="s">
        <v>24</v>
      </c>
      <c r="B36" s="5">
        <v>1386.58</v>
      </c>
      <c r="C36" s="5">
        <v>1860.57</v>
      </c>
      <c r="D36" s="5">
        <v>1545.76</v>
      </c>
      <c r="E36" s="5">
        <v>1885.61</v>
      </c>
      <c r="F36" s="5">
        <v>1420.3</v>
      </c>
      <c r="G36" s="5">
        <v>2344.5</v>
      </c>
      <c r="H36" s="5">
        <v>2311.7199999999998</v>
      </c>
      <c r="I36" s="5">
        <v>2311.81</v>
      </c>
      <c r="J36" s="5">
        <v>255.33</v>
      </c>
      <c r="K36" s="5">
        <v>255.37</v>
      </c>
      <c r="L36" s="5">
        <v>538.44000000000005</v>
      </c>
      <c r="M36" s="5">
        <v>243.44</v>
      </c>
      <c r="N36" s="5"/>
      <c r="O36" s="7"/>
      <c r="P36" s="7"/>
    </row>
    <row r="37" spans="1:16" ht="13.8" x14ac:dyDescent="0.2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  <c r="N37" s="12"/>
      <c r="O37" s="12"/>
      <c r="P37" s="10"/>
    </row>
    <row r="38" spans="1:16" ht="13.8" x14ac:dyDescent="0.2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9"/>
      <c r="O38" s="12"/>
      <c r="P38" s="10"/>
    </row>
    <row r="39" spans="1:16" ht="13.8" x14ac:dyDescent="0.2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9"/>
      <c r="O39" s="12"/>
      <c r="P39" s="10"/>
    </row>
    <row r="40" spans="1:16" ht="13.8" x14ac:dyDescent="0.2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9"/>
      <c r="O40" s="12"/>
      <c r="P40" s="10"/>
    </row>
    <row r="41" spans="1:16" ht="13.8" x14ac:dyDescent="0.2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9"/>
      <c r="O41" s="12"/>
      <c r="P41" s="10"/>
    </row>
    <row r="42" spans="1:16" ht="13.8" x14ac:dyDescent="0.2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2"/>
      <c r="P42" s="10"/>
    </row>
    <row r="43" spans="1:16" ht="13.8" x14ac:dyDescent="0.2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2"/>
      <c r="P43" s="10"/>
    </row>
    <row r="44" spans="1:16" ht="13.8" x14ac:dyDescent="0.2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2"/>
      <c r="P44" s="10"/>
    </row>
    <row r="45" spans="1:16" ht="13.8" x14ac:dyDescent="0.2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2"/>
      <c r="P45" s="10"/>
    </row>
    <row r="46" spans="1:16" ht="13.8" x14ac:dyDescent="0.25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9"/>
      <c r="O46" s="9"/>
      <c r="P46" s="9"/>
    </row>
    <row r="47" spans="1:16" ht="13.8" x14ac:dyDescent="0.25">
      <c r="A47" s="13" t="s">
        <v>48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9"/>
      <c r="O47" s="12"/>
      <c r="P47" s="10"/>
    </row>
    <row r="48" spans="1:16" ht="13.8" x14ac:dyDescent="0.25">
      <c r="A48" s="14" t="s">
        <v>25</v>
      </c>
      <c r="B48" s="1" t="s">
        <v>0</v>
      </c>
      <c r="C48" s="1" t="s">
        <v>1</v>
      </c>
      <c r="D48" s="1" t="s">
        <v>2</v>
      </c>
      <c r="E48" s="1" t="s">
        <v>3</v>
      </c>
      <c r="F48" s="1" t="s">
        <v>4</v>
      </c>
      <c r="G48" s="1" t="s">
        <v>5</v>
      </c>
      <c r="H48" s="1" t="s">
        <v>6</v>
      </c>
      <c r="I48" s="1" t="s">
        <v>7</v>
      </c>
      <c r="J48" s="1" t="s">
        <v>8</v>
      </c>
      <c r="K48" s="1" t="s">
        <v>9</v>
      </c>
      <c r="L48" s="1" t="s">
        <v>10</v>
      </c>
      <c r="M48" s="1" t="s">
        <v>11</v>
      </c>
      <c r="N48" s="1" t="s">
        <v>12</v>
      </c>
      <c r="O48" s="12"/>
      <c r="P48" s="10"/>
    </row>
    <row r="49" spans="1:16" ht="13.8" x14ac:dyDescent="0.25">
      <c r="A49" s="6" t="s">
        <v>49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  <c r="O49" s="7"/>
      <c r="P49" s="5"/>
    </row>
    <row r="50" spans="1:16" ht="13.8" x14ac:dyDescent="0.25">
      <c r="A50" s="4" t="s">
        <v>27</v>
      </c>
      <c r="B50" s="5">
        <v>5331.53</v>
      </c>
      <c r="C50" s="5">
        <v>5332.63</v>
      </c>
      <c r="D50" s="5">
        <v>5333.84</v>
      </c>
      <c r="E50" s="5">
        <v>5334.86</v>
      </c>
      <c r="F50" s="5">
        <v>5335.92</v>
      </c>
      <c r="G50" s="5">
        <v>5337.02</v>
      </c>
      <c r="H50" s="5">
        <v>5338.19</v>
      </c>
      <c r="I50" s="5">
        <v>5339.25</v>
      </c>
      <c r="J50" s="5">
        <v>5340.38</v>
      </c>
      <c r="K50" s="5">
        <v>5341.51</v>
      </c>
      <c r="L50" s="5">
        <v>5342.61</v>
      </c>
      <c r="M50" s="5">
        <v>3843.63</v>
      </c>
      <c r="N50" s="5"/>
      <c r="O50" s="7"/>
      <c r="P50" s="5"/>
    </row>
    <row r="51" spans="1:16" ht="13.8" x14ac:dyDescent="0.25">
      <c r="A51" s="6" t="s">
        <v>28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7"/>
      <c r="P51" s="5"/>
    </row>
    <row r="52" spans="1:16" ht="13.8" x14ac:dyDescent="0.25">
      <c r="A52" s="6" t="s">
        <v>29</v>
      </c>
      <c r="B52" s="5">
        <v>1.1000000000000001</v>
      </c>
      <c r="C52" s="5">
        <v>1.21</v>
      </c>
      <c r="D52" s="5">
        <v>1.02</v>
      </c>
      <c r="E52" s="5">
        <v>1.06</v>
      </c>
      <c r="F52" s="5">
        <v>1.1000000000000001</v>
      </c>
      <c r="G52" s="5">
        <v>1.17</v>
      </c>
      <c r="H52" s="5">
        <v>1.06</v>
      </c>
      <c r="I52" s="5">
        <v>1.1299999999999999</v>
      </c>
      <c r="J52" s="5">
        <v>1.1299999999999999</v>
      </c>
      <c r="K52" s="5">
        <v>1.1000000000000001</v>
      </c>
      <c r="L52" s="5">
        <v>1.02</v>
      </c>
      <c r="M52" s="5">
        <v>0.74</v>
      </c>
      <c r="N52" s="5"/>
      <c r="O52" s="7"/>
      <c r="P52" s="5"/>
    </row>
    <row r="53" spans="1:16" ht="13.8" x14ac:dyDescent="0.25">
      <c r="A53" s="6" t="s">
        <v>52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>
        <v>1500</v>
      </c>
      <c r="M53" s="5"/>
      <c r="N53" s="5"/>
      <c r="O53" s="7"/>
      <c r="P53" s="5"/>
    </row>
    <row r="54" spans="1:16" ht="13.8" x14ac:dyDescent="0.25">
      <c r="A54" s="4" t="s">
        <v>31</v>
      </c>
      <c r="B54" s="5">
        <v>5332.63</v>
      </c>
      <c r="C54" s="5">
        <v>5333.84</v>
      </c>
      <c r="D54" s="5">
        <v>5334.86</v>
      </c>
      <c r="E54" s="5">
        <v>5335.92</v>
      </c>
      <c r="F54" s="5">
        <v>5337.02</v>
      </c>
      <c r="G54" s="5">
        <v>5338.19</v>
      </c>
      <c r="H54" s="5">
        <v>5339.25</v>
      </c>
      <c r="I54" s="5">
        <v>5340.38</v>
      </c>
      <c r="J54" s="5">
        <v>5341.51</v>
      </c>
      <c r="K54" s="5">
        <v>5342.61</v>
      </c>
      <c r="L54" s="5">
        <v>3843.63</v>
      </c>
      <c r="M54" s="5">
        <v>3844.37</v>
      </c>
      <c r="N54" s="5"/>
      <c r="O54" s="7"/>
      <c r="P54" s="5"/>
    </row>
    <row r="55" spans="1:16" ht="13.8" x14ac:dyDescent="0.2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7"/>
      <c r="P55" s="5"/>
    </row>
    <row r="56" spans="1:16" ht="13.8" x14ac:dyDescent="0.25">
      <c r="A56" s="4" t="s">
        <v>25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  <c r="O56" s="7"/>
      <c r="P56" s="5"/>
    </row>
    <row r="57" spans="1:16" ht="13.8" x14ac:dyDescent="0.25">
      <c r="A57" s="6" t="s">
        <v>26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6"/>
      <c r="O57" s="7"/>
      <c r="P57" s="5"/>
    </row>
    <row r="58" spans="1:16" ht="13.8" x14ac:dyDescent="0.25">
      <c r="A58" s="4" t="s">
        <v>27</v>
      </c>
      <c r="B58" s="5">
        <v>10955.16</v>
      </c>
      <c r="C58" s="5">
        <v>10955.16</v>
      </c>
      <c r="D58" s="5">
        <v>10955.16</v>
      </c>
      <c r="E58" s="5">
        <v>10955.16</v>
      </c>
      <c r="F58" s="5">
        <v>11472.21</v>
      </c>
      <c r="G58" s="5">
        <v>11472.21</v>
      </c>
      <c r="H58" s="5">
        <v>11472.21</v>
      </c>
      <c r="I58" s="5">
        <v>11472.21</v>
      </c>
      <c r="J58" s="5">
        <v>11472.21</v>
      </c>
      <c r="K58" s="5">
        <v>11472.21</v>
      </c>
      <c r="L58" s="5">
        <v>11472.21</v>
      </c>
      <c r="M58" s="5">
        <v>11472.21</v>
      </c>
      <c r="N58" s="5"/>
      <c r="O58" s="7"/>
      <c r="P58" s="5"/>
    </row>
    <row r="59" spans="1:16" ht="13.8" x14ac:dyDescent="0.25">
      <c r="A59" s="6" t="s">
        <v>28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7"/>
      <c r="P59" s="5"/>
    </row>
    <row r="60" spans="1:16" ht="13.8" x14ac:dyDescent="0.25">
      <c r="A60" s="6" t="s">
        <v>29</v>
      </c>
      <c r="B60" s="5"/>
      <c r="C60" s="5"/>
      <c r="D60" s="5"/>
      <c r="E60" s="5">
        <v>517.04999999999995</v>
      </c>
      <c r="F60" s="5"/>
      <c r="G60" s="5"/>
      <c r="H60" s="5"/>
      <c r="I60" s="5"/>
      <c r="J60" s="5"/>
      <c r="K60" s="5"/>
      <c r="L60" s="5"/>
      <c r="M60" s="5"/>
      <c r="N60" s="5"/>
      <c r="O60" s="7"/>
      <c r="P60" s="5"/>
    </row>
    <row r="61" spans="1:16" ht="13.8" x14ac:dyDescent="0.25">
      <c r="A61" s="6" t="s">
        <v>30</v>
      </c>
      <c r="B61" s="5"/>
      <c r="C61" s="5"/>
      <c r="D61" s="5"/>
      <c r="E61" s="5"/>
      <c r="F61" s="5"/>
      <c r="G61" s="5"/>
      <c r="H61" s="5"/>
      <c r="I61" s="5"/>
      <c r="J61" s="5" t="s">
        <v>54</v>
      </c>
      <c r="K61" s="5"/>
      <c r="L61" s="5"/>
      <c r="M61" s="5"/>
      <c r="N61" s="5"/>
      <c r="O61" s="7"/>
      <c r="P61" s="5"/>
    </row>
    <row r="62" spans="1:16" ht="13.8" x14ac:dyDescent="0.25">
      <c r="A62" s="4" t="s">
        <v>31</v>
      </c>
      <c r="B62" s="5">
        <v>10955.16</v>
      </c>
      <c r="C62" s="5">
        <v>10955.16</v>
      </c>
      <c r="D62" s="5">
        <v>10955.16</v>
      </c>
      <c r="E62" s="5">
        <v>11472.21</v>
      </c>
      <c r="F62" s="5">
        <v>11472.21</v>
      </c>
      <c r="G62" s="5">
        <v>11472.21</v>
      </c>
      <c r="H62" s="5">
        <v>11472.21</v>
      </c>
      <c r="I62" s="5">
        <v>11472.21</v>
      </c>
      <c r="J62" s="5">
        <v>11472.21</v>
      </c>
      <c r="K62" s="5">
        <v>11472.21</v>
      </c>
      <c r="L62" s="5">
        <v>11472.21</v>
      </c>
      <c r="M62" s="5">
        <v>11472.21</v>
      </c>
      <c r="N62" s="5"/>
      <c r="O62" s="7"/>
      <c r="P62" s="5"/>
    </row>
  </sheetData>
  <mergeCells count="3">
    <mergeCell ref="A1:P1"/>
    <mergeCell ref="A2:P2"/>
    <mergeCell ref="P3:P4"/>
  </mergeCells>
  <phoneticPr fontId="3" type="noConversion"/>
  <pageMargins left="0.75" right="0.75" top="1" bottom="1" header="0.5" footer="0.5"/>
  <pageSetup scale="51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'2011'!Print_Area</vt:lpstr>
      <vt:lpstr>'2012'!Print_Area</vt:lpstr>
      <vt:lpstr>'2013'!Print_Area</vt:lpstr>
      <vt:lpstr>'2014'!Print_Area</vt:lpstr>
    </vt:vector>
  </TitlesOfParts>
  <Company>Plains Commerce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Caren Schreter</dc:creator>
  <cp:lastModifiedBy>Kristin M. Kroell</cp:lastModifiedBy>
  <cp:lastPrinted>2016-09-15T12:46:52Z</cp:lastPrinted>
  <dcterms:created xsi:type="dcterms:W3CDTF">2009-01-14T17:11:09Z</dcterms:created>
  <dcterms:modified xsi:type="dcterms:W3CDTF">2016-11-18T14:21:36Z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-853385907</vt:i4>
  </property>
  <property fmtid="{D5CDD505-2E9C-101B-9397-08002B2CF9AE}" pid="3" name="_NewReviewCycle">
    <vt:lpwstr/>
  </property>
  <property fmtid="{D5CDD505-2E9C-101B-9397-08002B2CF9AE}" pid="4" name="_EmailSubject">
    <vt:lpwstr>Budget</vt:lpwstr>
  </property>
  <property fmtid="{D5CDD505-2E9C-101B-9397-08002B2CF9AE}" pid="5" name="_AuthorEmail">
    <vt:lpwstr>sheila.sutton@avera.org</vt:lpwstr>
  </property>
  <property fmtid="{D5CDD505-2E9C-101B-9397-08002B2CF9AE}" pid="6" name="_AuthorEmailDisplayName">
    <vt:lpwstr>Sheila Sutton</vt:lpwstr>
  </property>
  <property fmtid="{D5CDD505-2E9C-101B-9397-08002B2CF9AE}" pid="7" name="_ReviewingToolsShownOnce">
    <vt:lpwstr/>
  </property>
</Properties>
</file>